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Unidades compartidas\Equipo presupuesto\25. Elaboración de Checklist y Formatos\Formato Formulario de cometidos\"/>
    </mc:Choice>
  </mc:AlternateContent>
  <xr:revisionPtr revIDLastSave="0" documentId="13_ncr:1_{DA0876EA-6790-4E00-8889-9DD216DFC3DA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Formulario de Cometido" sheetId="1" r:id="rId1"/>
    <sheet name="Itinerario" sheetId="2" r:id="rId2"/>
    <sheet name="Minuta de Arriendo" sheetId="3" r:id="rId3"/>
    <sheet name="Instrucciones" sheetId="4" r:id="rId4"/>
    <sheet name="Cálculo Viatico Nacional" sheetId="5" state="hidden" r:id="rId5"/>
    <sheet name="Datos" sheetId="6" state="hidden" r:id="rId6"/>
  </sheets>
  <externalReferences>
    <externalReference r:id="rId7"/>
  </externalReferences>
  <definedNames>
    <definedName name="_xlnm._FilterDatabase" localSheetId="5" hidden="1">Datos!$B$6:$M$178</definedName>
    <definedName name="ESC">[1]Mantenedor!$A$9:$A$10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4Yq7/OhypMFuoWyO9iTw6UlMaveytjJ03eZiJwq5Ve0="/>
    </ext>
  </extLst>
</workbook>
</file>

<file path=xl/calcChain.xml><?xml version="1.0" encoding="utf-8"?>
<calcChain xmlns="http://schemas.openxmlformats.org/spreadsheetml/2006/main">
  <c r="M178" i="6" l="1"/>
  <c r="L178" i="6"/>
  <c r="K178" i="6"/>
  <c r="E178" i="6"/>
  <c r="M177" i="6"/>
  <c r="L177" i="6"/>
  <c r="K177" i="6"/>
  <c r="E177" i="6"/>
  <c r="M176" i="6"/>
  <c r="L176" i="6"/>
  <c r="K176" i="6"/>
  <c r="E176" i="6"/>
  <c r="M175" i="6"/>
  <c r="L175" i="6"/>
  <c r="K175" i="6"/>
  <c r="E175" i="6"/>
  <c r="M174" i="6"/>
  <c r="L174" i="6"/>
  <c r="K174" i="6"/>
  <c r="E174" i="6"/>
  <c r="M173" i="6"/>
  <c r="L173" i="6"/>
  <c r="K173" i="6"/>
  <c r="E173" i="6"/>
  <c r="M172" i="6"/>
  <c r="L172" i="6"/>
  <c r="K172" i="6"/>
  <c r="E172" i="6"/>
  <c r="M171" i="6"/>
  <c r="L171" i="6"/>
  <c r="K171" i="6"/>
  <c r="E171" i="6"/>
  <c r="M170" i="6"/>
  <c r="L170" i="6"/>
  <c r="K170" i="6"/>
  <c r="E170" i="6"/>
  <c r="M169" i="6"/>
  <c r="L169" i="6"/>
  <c r="K169" i="6"/>
  <c r="E169" i="6"/>
  <c r="M168" i="6"/>
  <c r="L168" i="6"/>
  <c r="K168" i="6"/>
  <c r="E168" i="6"/>
  <c r="M167" i="6"/>
  <c r="L167" i="6"/>
  <c r="K167" i="6"/>
  <c r="E167" i="6"/>
  <c r="M166" i="6"/>
  <c r="L166" i="6"/>
  <c r="K166" i="6"/>
  <c r="E166" i="6"/>
  <c r="M165" i="6"/>
  <c r="L165" i="6"/>
  <c r="K165" i="6"/>
  <c r="E165" i="6"/>
  <c r="M164" i="6"/>
  <c r="L164" i="6"/>
  <c r="K164" i="6"/>
  <c r="E164" i="6"/>
  <c r="M163" i="6"/>
  <c r="L163" i="6"/>
  <c r="K163" i="6"/>
  <c r="E163" i="6"/>
  <c r="M162" i="6"/>
  <c r="L162" i="6"/>
  <c r="K162" i="6"/>
  <c r="E162" i="6"/>
  <c r="M161" i="6"/>
  <c r="L161" i="6"/>
  <c r="K161" i="6"/>
  <c r="E161" i="6"/>
  <c r="M160" i="6"/>
  <c r="L160" i="6"/>
  <c r="K160" i="6"/>
  <c r="E160" i="6"/>
  <c r="M159" i="6"/>
  <c r="L159" i="6"/>
  <c r="K159" i="6"/>
  <c r="E159" i="6"/>
  <c r="M158" i="6"/>
  <c r="L158" i="6"/>
  <c r="K158" i="6"/>
  <c r="E158" i="6"/>
  <c r="M157" i="6"/>
  <c r="L157" i="6"/>
  <c r="K157" i="6"/>
  <c r="E157" i="6"/>
  <c r="M156" i="6"/>
  <c r="L156" i="6"/>
  <c r="K156" i="6"/>
  <c r="E156" i="6"/>
  <c r="M155" i="6"/>
  <c r="L155" i="6"/>
  <c r="K155" i="6"/>
  <c r="E155" i="6"/>
  <c r="M154" i="6"/>
  <c r="L154" i="6"/>
  <c r="K154" i="6"/>
  <c r="E154" i="6"/>
  <c r="M153" i="6"/>
  <c r="L153" i="6"/>
  <c r="K153" i="6"/>
  <c r="E153" i="6"/>
  <c r="M152" i="6"/>
  <c r="L152" i="6"/>
  <c r="K152" i="6"/>
  <c r="E152" i="6"/>
  <c r="M151" i="6"/>
  <c r="L151" i="6"/>
  <c r="K151" i="6"/>
  <c r="E151" i="6"/>
  <c r="M150" i="6"/>
  <c r="L150" i="6"/>
  <c r="K150" i="6"/>
  <c r="E150" i="6"/>
  <c r="M149" i="6"/>
  <c r="L149" i="6"/>
  <c r="K149" i="6"/>
  <c r="E149" i="6"/>
  <c r="M148" i="6"/>
  <c r="L148" i="6"/>
  <c r="K148" i="6"/>
  <c r="E148" i="6"/>
  <c r="M147" i="6"/>
  <c r="L147" i="6"/>
  <c r="K147" i="6"/>
  <c r="E147" i="6"/>
  <c r="M146" i="6"/>
  <c r="L146" i="6"/>
  <c r="K146" i="6"/>
  <c r="E146" i="6"/>
  <c r="M145" i="6"/>
  <c r="L145" i="6"/>
  <c r="K145" i="6"/>
  <c r="E145" i="6"/>
  <c r="M144" i="6"/>
  <c r="L144" i="6"/>
  <c r="K144" i="6"/>
  <c r="E144" i="6"/>
  <c r="M143" i="6"/>
  <c r="L143" i="6"/>
  <c r="K143" i="6"/>
  <c r="E143" i="6"/>
  <c r="M142" i="6"/>
  <c r="L142" i="6"/>
  <c r="K142" i="6"/>
  <c r="E142" i="6"/>
  <c r="M141" i="6"/>
  <c r="L141" i="6"/>
  <c r="K141" i="6"/>
  <c r="E141" i="6"/>
  <c r="M140" i="6"/>
  <c r="L140" i="6"/>
  <c r="K140" i="6"/>
  <c r="E140" i="6"/>
  <c r="M139" i="6"/>
  <c r="L139" i="6"/>
  <c r="K139" i="6"/>
  <c r="E139" i="6"/>
  <c r="M138" i="6"/>
  <c r="L138" i="6"/>
  <c r="K138" i="6"/>
  <c r="E138" i="6"/>
  <c r="M137" i="6"/>
  <c r="L137" i="6"/>
  <c r="K137" i="6"/>
  <c r="E137" i="6"/>
  <c r="M136" i="6"/>
  <c r="L136" i="6"/>
  <c r="K136" i="6"/>
  <c r="E136" i="6"/>
  <c r="M135" i="6"/>
  <c r="L135" i="6"/>
  <c r="K135" i="6"/>
  <c r="E135" i="6"/>
  <c r="M134" i="6"/>
  <c r="L134" i="6"/>
  <c r="K134" i="6"/>
  <c r="E134" i="6"/>
  <c r="M133" i="6"/>
  <c r="L133" i="6"/>
  <c r="K133" i="6"/>
  <c r="E133" i="6"/>
  <c r="M132" i="6"/>
  <c r="L132" i="6"/>
  <c r="K132" i="6"/>
  <c r="E132" i="6"/>
  <c r="M131" i="6"/>
  <c r="L131" i="6"/>
  <c r="K131" i="6"/>
  <c r="E131" i="6"/>
  <c r="M130" i="6"/>
  <c r="L130" i="6"/>
  <c r="K130" i="6"/>
  <c r="E130" i="6"/>
  <c r="M129" i="6"/>
  <c r="L129" i="6"/>
  <c r="K129" i="6"/>
  <c r="E129" i="6"/>
  <c r="M128" i="6"/>
  <c r="L128" i="6"/>
  <c r="K128" i="6"/>
  <c r="E128" i="6"/>
  <c r="M127" i="6"/>
  <c r="L127" i="6"/>
  <c r="K127" i="6"/>
  <c r="E127" i="6"/>
  <c r="M126" i="6"/>
  <c r="L126" i="6"/>
  <c r="K126" i="6"/>
  <c r="E126" i="6"/>
  <c r="M125" i="6"/>
  <c r="L125" i="6"/>
  <c r="K125" i="6"/>
  <c r="E125" i="6"/>
  <c r="M124" i="6"/>
  <c r="L124" i="6"/>
  <c r="K124" i="6"/>
  <c r="E124" i="6"/>
  <c r="M123" i="6"/>
  <c r="L123" i="6"/>
  <c r="K123" i="6"/>
  <c r="E123" i="6"/>
  <c r="M122" i="6"/>
  <c r="L122" i="6"/>
  <c r="K122" i="6"/>
  <c r="E122" i="6"/>
  <c r="M121" i="6"/>
  <c r="L121" i="6"/>
  <c r="K121" i="6"/>
  <c r="E121" i="6"/>
  <c r="M120" i="6"/>
  <c r="L120" i="6"/>
  <c r="K120" i="6"/>
  <c r="E120" i="6"/>
  <c r="M119" i="6"/>
  <c r="L119" i="6"/>
  <c r="K119" i="6"/>
  <c r="E119" i="6"/>
  <c r="M118" i="6"/>
  <c r="L118" i="6"/>
  <c r="K118" i="6"/>
  <c r="E118" i="6"/>
  <c r="M117" i="6"/>
  <c r="L117" i="6"/>
  <c r="K117" i="6"/>
  <c r="E117" i="6"/>
  <c r="M116" i="6"/>
  <c r="L116" i="6"/>
  <c r="K116" i="6"/>
  <c r="E116" i="6"/>
  <c r="M115" i="6"/>
  <c r="L115" i="6"/>
  <c r="K115" i="6"/>
  <c r="E115" i="6"/>
  <c r="M114" i="6"/>
  <c r="L114" i="6"/>
  <c r="K114" i="6"/>
  <c r="E114" i="6"/>
  <c r="M113" i="6"/>
  <c r="L113" i="6"/>
  <c r="K113" i="6"/>
  <c r="E113" i="6"/>
  <c r="M112" i="6"/>
  <c r="L112" i="6"/>
  <c r="K112" i="6"/>
  <c r="E112" i="6"/>
  <c r="M111" i="6"/>
  <c r="L111" i="6"/>
  <c r="K111" i="6"/>
  <c r="E111" i="6"/>
  <c r="M110" i="6"/>
  <c r="L110" i="6"/>
  <c r="K110" i="6"/>
  <c r="E110" i="6"/>
  <c r="M109" i="6"/>
  <c r="L109" i="6"/>
  <c r="K109" i="6"/>
  <c r="E109" i="6"/>
  <c r="M108" i="6"/>
  <c r="L108" i="6"/>
  <c r="K108" i="6"/>
  <c r="E108" i="6"/>
  <c r="M107" i="6"/>
  <c r="L107" i="6"/>
  <c r="K107" i="6"/>
  <c r="E107" i="6"/>
  <c r="M106" i="6"/>
  <c r="L106" i="6"/>
  <c r="K106" i="6"/>
  <c r="E106" i="6"/>
  <c r="M105" i="6"/>
  <c r="L105" i="6"/>
  <c r="K105" i="6"/>
  <c r="E105" i="6"/>
  <c r="M104" i="6"/>
  <c r="L104" i="6"/>
  <c r="K104" i="6"/>
  <c r="E104" i="6"/>
  <c r="M103" i="6"/>
  <c r="L103" i="6"/>
  <c r="K103" i="6"/>
  <c r="E103" i="6"/>
  <c r="M102" i="6"/>
  <c r="L102" i="6"/>
  <c r="K102" i="6"/>
  <c r="E102" i="6"/>
  <c r="M101" i="6"/>
  <c r="L101" i="6"/>
  <c r="K101" i="6"/>
  <c r="E101" i="6"/>
  <c r="M100" i="6"/>
  <c r="L100" i="6"/>
  <c r="K100" i="6"/>
  <c r="E100" i="6"/>
  <c r="M99" i="6"/>
  <c r="L99" i="6"/>
  <c r="K99" i="6"/>
  <c r="E99" i="6"/>
  <c r="M98" i="6"/>
  <c r="L98" i="6"/>
  <c r="K98" i="6"/>
  <c r="E98" i="6"/>
  <c r="M97" i="6"/>
  <c r="L97" i="6"/>
  <c r="K97" i="6"/>
  <c r="E97" i="6"/>
  <c r="M96" i="6"/>
  <c r="L96" i="6"/>
  <c r="K96" i="6"/>
  <c r="E96" i="6"/>
  <c r="M95" i="6"/>
  <c r="L95" i="6"/>
  <c r="K95" i="6"/>
  <c r="E95" i="6"/>
  <c r="M94" i="6"/>
  <c r="L94" i="6"/>
  <c r="K94" i="6"/>
  <c r="E94" i="6"/>
  <c r="M93" i="6"/>
  <c r="L93" i="6"/>
  <c r="K93" i="6"/>
  <c r="E93" i="6"/>
  <c r="M92" i="6"/>
  <c r="L92" i="6"/>
  <c r="K92" i="6"/>
  <c r="E92" i="6"/>
  <c r="M91" i="6"/>
  <c r="L91" i="6"/>
  <c r="K91" i="6"/>
  <c r="E91" i="6"/>
  <c r="M90" i="6"/>
  <c r="L90" i="6"/>
  <c r="K90" i="6"/>
  <c r="E90" i="6"/>
  <c r="M89" i="6"/>
  <c r="L89" i="6"/>
  <c r="K89" i="6"/>
  <c r="E89" i="6"/>
  <c r="M88" i="6"/>
  <c r="L88" i="6"/>
  <c r="K88" i="6"/>
  <c r="E88" i="6"/>
  <c r="M87" i="6"/>
  <c r="L87" i="6"/>
  <c r="K87" i="6"/>
  <c r="E87" i="6"/>
  <c r="M86" i="6"/>
  <c r="L86" i="6"/>
  <c r="K86" i="6"/>
  <c r="E86" i="6"/>
  <c r="M85" i="6"/>
  <c r="L85" i="6"/>
  <c r="K85" i="6"/>
  <c r="E85" i="6"/>
  <c r="M84" i="6"/>
  <c r="L84" i="6"/>
  <c r="K84" i="6"/>
  <c r="E84" i="6"/>
  <c r="M83" i="6"/>
  <c r="L83" i="6"/>
  <c r="K83" i="6"/>
  <c r="E83" i="6"/>
  <c r="M82" i="6"/>
  <c r="L82" i="6"/>
  <c r="K82" i="6"/>
  <c r="E82" i="6"/>
  <c r="M81" i="6"/>
  <c r="L81" i="6"/>
  <c r="K81" i="6"/>
  <c r="E81" i="6"/>
  <c r="M80" i="6"/>
  <c r="L80" i="6"/>
  <c r="K80" i="6"/>
  <c r="E80" i="6"/>
  <c r="M79" i="6"/>
  <c r="L79" i="6"/>
  <c r="K79" i="6"/>
  <c r="E79" i="6"/>
  <c r="M78" i="6"/>
  <c r="L78" i="6"/>
  <c r="K78" i="6"/>
  <c r="E78" i="6"/>
  <c r="M77" i="6"/>
  <c r="L77" i="6"/>
  <c r="K77" i="6"/>
  <c r="E77" i="6"/>
  <c r="M76" i="6"/>
  <c r="L76" i="6"/>
  <c r="K76" i="6"/>
  <c r="E76" i="6"/>
  <c r="M75" i="6"/>
  <c r="L75" i="6"/>
  <c r="K75" i="6"/>
  <c r="E75" i="6"/>
  <c r="M74" i="6"/>
  <c r="L74" i="6"/>
  <c r="K74" i="6"/>
  <c r="E74" i="6"/>
  <c r="M73" i="6"/>
  <c r="L73" i="6"/>
  <c r="K73" i="6"/>
  <c r="E73" i="6"/>
  <c r="M72" i="6"/>
  <c r="L72" i="6"/>
  <c r="K72" i="6"/>
  <c r="E72" i="6"/>
  <c r="M71" i="6"/>
  <c r="L71" i="6"/>
  <c r="K71" i="6"/>
  <c r="E71" i="6"/>
  <c r="M70" i="6"/>
  <c r="L70" i="6"/>
  <c r="K70" i="6"/>
  <c r="E70" i="6"/>
  <c r="M69" i="6"/>
  <c r="L69" i="6"/>
  <c r="K69" i="6"/>
  <c r="E69" i="6"/>
  <c r="M68" i="6"/>
  <c r="L68" i="6"/>
  <c r="K68" i="6"/>
  <c r="E68" i="6"/>
  <c r="M67" i="6"/>
  <c r="L67" i="6"/>
  <c r="K67" i="6"/>
  <c r="E67" i="6"/>
  <c r="M66" i="6"/>
  <c r="L66" i="6"/>
  <c r="K66" i="6"/>
  <c r="E66" i="6"/>
  <c r="M65" i="6"/>
  <c r="L65" i="6"/>
  <c r="K65" i="6"/>
  <c r="E65" i="6"/>
  <c r="M64" i="6"/>
  <c r="L64" i="6"/>
  <c r="K64" i="6"/>
  <c r="E64" i="6"/>
  <c r="M63" i="6"/>
  <c r="L63" i="6"/>
  <c r="K63" i="6"/>
  <c r="E63" i="6"/>
  <c r="M62" i="6"/>
  <c r="L62" i="6"/>
  <c r="K62" i="6"/>
  <c r="E62" i="6"/>
  <c r="M61" i="6"/>
  <c r="L61" i="6"/>
  <c r="K61" i="6"/>
  <c r="E61" i="6"/>
  <c r="M60" i="6"/>
  <c r="L60" i="6"/>
  <c r="K60" i="6"/>
  <c r="E60" i="6"/>
  <c r="M59" i="6"/>
  <c r="L59" i="6"/>
  <c r="K59" i="6"/>
  <c r="E59" i="6"/>
  <c r="M58" i="6"/>
  <c r="L58" i="6"/>
  <c r="K58" i="6"/>
  <c r="E58" i="6"/>
  <c r="M57" i="6"/>
  <c r="L57" i="6"/>
  <c r="K57" i="6"/>
  <c r="E57" i="6"/>
  <c r="M56" i="6"/>
  <c r="L56" i="6"/>
  <c r="K56" i="6"/>
  <c r="E56" i="6"/>
  <c r="M55" i="6"/>
  <c r="L55" i="6"/>
  <c r="K55" i="6"/>
  <c r="E55" i="6"/>
  <c r="M54" i="6"/>
  <c r="L54" i="6"/>
  <c r="K54" i="6"/>
  <c r="E54" i="6"/>
  <c r="M53" i="6"/>
  <c r="L53" i="6"/>
  <c r="K53" i="6"/>
  <c r="E53" i="6"/>
  <c r="M52" i="6"/>
  <c r="L52" i="6"/>
  <c r="K52" i="6"/>
  <c r="E52" i="6"/>
  <c r="M51" i="6"/>
  <c r="L51" i="6"/>
  <c r="K51" i="6"/>
  <c r="E51" i="6"/>
  <c r="M50" i="6"/>
  <c r="L50" i="6"/>
  <c r="K50" i="6"/>
  <c r="E50" i="6"/>
  <c r="M49" i="6"/>
  <c r="L49" i="6"/>
  <c r="K49" i="6"/>
  <c r="E49" i="6"/>
  <c r="M48" i="6"/>
  <c r="L48" i="6"/>
  <c r="K48" i="6"/>
  <c r="E48" i="6"/>
  <c r="M47" i="6"/>
  <c r="L47" i="6"/>
  <c r="K47" i="6"/>
  <c r="E47" i="6"/>
  <c r="M46" i="6"/>
  <c r="L46" i="6"/>
  <c r="K46" i="6"/>
  <c r="E46" i="6"/>
  <c r="M45" i="6"/>
  <c r="L45" i="6"/>
  <c r="K45" i="6"/>
  <c r="E45" i="6"/>
  <c r="M44" i="6"/>
  <c r="L44" i="6"/>
  <c r="K44" i="6"/>
  <c r="E44" i="6"/>
  <c r="M43" i="6"/>
  <c r="L43" i="6"/>
  <c r="K43" i="6"/>
  <c r="E43" i="6"/>
  <c r="M42" i="6"/>
  <c r="L42" i="6"/>
  <c r="K42" i="6"/>
  <c r="E42" i="6"/>
  <c r="M41" i="6"/>
  <c r="L41" i="6"/>
  <c r="K41" i="6"/>
  <c r="E41" i="6"/>
  <c r="M40" i="6"/>
  <c r="L40" i="6"/>
  <c r="K40" i="6"/>
  <c r="E40" i="6"/>
  <c r="M39" i="6"/>
  <c r="L39" i="6"/>
  <c r="K39" i="6"/>
  <c r="E39" i="6"/>
  <c r="M38" i="6"/>
  <c r="L38" i="6"/>
  <c r="K38" i="6"/>
  <c r="E38" i="6"/>
  <c r="M37" i="6"/>
  <c r="L37" i="6"/>
  <c r="K37" i="6"/>
  <c r="E37" i="6"/>
  <c r="M36" i="6"/>
  <c r="L36" i="6"/>
  <c r="K36" i="6"/>
  <c r="E36" i="6"/>
  <c r="M35" i="6"/>
  <c r="L35" i="6"/>
  <c r="K35" i="6"/>
  <c r="E35" i="6"/>
  <c r="M34" i="6"/>
  <c r="L34" i="6"/>
  <c r="K34" i="6"/>
  <c r="E34" i="6"/>
  <c r="M33" i="6"/>
  <c r="L33" i="6"/>
  <c r="K33" i="6"/>
  <c r="E33" i="6"/>
  <c r="M32" i="6"/>
  <c r="L32" i="6"/>
  <c r="K32" i="6"/>
  <c r="E32" i="6"/>
  <c r="M31" i="6"/>
  <c r="L31" i="6"/>
  <c r="K31" i="6"/>
  <c r="E31" i="6"/>
  <c r="M30" i="6"/>
  <c r="L30" i="6"/>
  <c r="K30" i="6"/>
  <c r="E30" i="6"/>
  <c r="M29" i="6"/>
  <c r="L29" i="6"/>
  <c r="K29" i="6"/>
  <c r="E29" i="6"/>
  <c r="M28" i="6"/>
  <c r="L28" i="6"/>
  <c r="K28" i="6"/>
  <c r="E28" i="6"/>
  <c r="M27" i="6"/>
  <c r="L27" i="6"/>
  <c r="K27" i="6"/>
  <c r="E27" i="6"/>
  <c r="M26" i="6"/>
  <c r="L26" i="6"/>
  <c r="K26" i="6"/>
  <c r="E26" i="6"/>
  <c r="M25" i="6"/>
  <c r="L25" i="6"/>
  <c r="K25" i="6"/>
  <c r="E25" i="6"/>
  <c r="M24" i="6"/>
  <c r="L24" i="6"/>
  <c r="K24" i="6"/>
  <c r="E24" i="6"/>
  <c r="M23" i="6"/>
  <c r="L23" i="6"/>
  <c r="K23" i="6"/>
  <c r="E23" i="6"/>
  <c r="M22" i="6"/>
  <c r="L22" i="6"/>
  <c r="K22" i="6"/>
  <c r="E22" i="6"/>
  <c r="M21" i="6"/>
  <c r="L21" i="6"/>
  <c r="K21" i="6"/>
  <c r="E21" i="6"/>
  <c r="M20" i="6"/>
  <c r="L20" i="6"/>
  <c r="K20" i="6"/>
  <c r="E20" i="6"/>
  <c r="M19" i="6"/>
  <c r="L19" i="6"/>
  <c r="K19" i="6"/>
  <c r="E19" i="6"/>
  <c r="M18" i="6"/>
  <c r="L18" i="6"/>
  <c r="K18" i="6"/>
  <c r="E18" i="6"/>
  <c r="M17" i="6"/>
  <c r="L17" i="6"/>
  <c r="K17" i="6"/>
  <c r="E17" i="6"/>
  <c r="M16" i="6"/>
  <c r="L16" i="6"/>
  <c r="K16" i="6"/>
  <c r="E16" i="6"/>
  <c r="M15" i="6"/>
  <c r="L15" i="6"/>
  <c r="K15" i="6"/>
  <c r="E15" i="6"/>
  <c r="M14" i="6"/>
  <c r="L14" i="6"/>
  <c r="K14" i="6"/>
  <c r="E14" i="6"/>
  <c r="M13" i="6"/>
  <c r="L13" i="6"/>
  <c r="K13" i="6"/>
  <c r="E13" i="6"/>
  <c r="M12" i="6"/>
  <c r="L12" i="6"/>
  <c r="K12" i="6"/>
  <c r="E12" i="6"/>
  <c r="M11" i="6"/>
  <c r="L11" i="6"/>
  <c r="K11" i="6"/>
  <c r="E11" i="6"/>
  <c r="M10" i="6"/>
  <c r="L10" i="6"/>
  <c r="K10" i="6"/>
  <c r="E10" i="6"/>
  <c r="M9" i="6"/>
  <c r="L9" i="6"/>
  <c r="K9" i="6"/>
  <c r="E9" i="6"/>
  <c r="M8" i="6"/>
  <c r="L8" i="6"/>
  <c r="K8" i="6"/>
  <c r="E8" i="6"/>
  <c r="W7" i="6"/>
  <c r="M7" i="6"/>
  <c r="L7" i="6"/>
  <c r="K7" i="6"/>
  <c r="E7" i="6"/>
  <c r="F18" i="5"/>
  <c r="E18" i="5"/>
  <c r="C18" i="5"/>
  <c r="F17" i="5"/>
  <c r="E17" i="5"/>
  <c r="C17" i="5"/>
  <c r="F16" i="5"/>
  <c r="E16" i="5"/>
  <c r="C16" i="5"/>
  <c r="F15" i="5"/>
  <c r="E15" i="5"/>
  <c r="C15" i="5"/>
  <c r="F14" i="5"/>
  <c r="E14" i="5"/>
  <c r="C14" i="5"/>
  <c r="D9" i="5"/>
  <c r="D6" i="5"/>
  <c r="D5" i="5"/>
  <c r="C5" i="5"/>
  <c r="D4" i="5"/>
  <c r="D8" i="5" s="1"/>
  <c r="D87" i="4"/>
  <c r="D86" i="4"/>
  <c r="B86" i="4"/>
  <c r="H87" i="4" s="1"/>
  <c r="G68" i="4"/>
  <c r="J68" i="4" s="1"/>
  <c r="C67" i="4"/>
  <c r="B67" i="4"/>
  <c r="J55" i="4"/>
  <c r="G55" i="4"/>
  <c r="C54" i="4"/>
  <c r="B54" i="4"/>
  <c r="G42" i="4"/>
  <c r="J42" i="4" s="1"/>
  <c r="C41" i="4"/>
  <c r="B41" i="4"/>
  <c r="J29" i="4"/>
  <c r="G29" i="4"/>
  <c r="C28" i="4"/>
  <c r="B28" i="4"/>
  <c r="G16" i="4"/>
  <c r="J16" i="4" s="1"/>
  <c r="C15" i="4"/>
  <c r="B15" i="4"/>
  <c r="E10" i="4"/>
  <c r="E9" i="4"/>
  <c r="E8" i="4"/>
  <c r="E7" i="4"/>
  <c r="E6" i="4"/>
  <c r="B36" i="3"/>
  <c r="B9" i="3"/>
  <c r="G5" i="3"/>
  <c r="F5" i="3"/>
  <c r="G4" i="3"/>
  <c r="D87" i="2"/>
  <c r="D86" i="2"/>
  <c r="B86" i="2"/>
  <c r="H87" i="2" s="1"/>
  <c r="G68" i="2"/>
  <c r="J68" i="2" s="1"/>
  <c r="C67" i="2"/>
  <c r="B67" i="2"/>
  <c r="J55" i="2"/>
  <c r="G55" i="2"/>
  <c r="C54" i="2"/>
  <c r="B54" i="2"/>
  <c r="G42" i="2"/>
  <c r="J42" i="2" s="1"/>
  <c r="C41" i="2"/>
  <c r="B41" i="2"/>
  <c r="J29" i="2"/>
  <c r="G29" i="2"/>
  <c r="C28" i="2"/>
  <c r="B28" i="2"/>
  <c r="G16" i="2"/>
  <c r="J16" i="2" s="1"/>
  <c r="C15" i="2"/>
  <c r="B15" i="2"/>
  <c r="E10" i="2"/>
  <c r="E9" i="2"/>
  <c r="E8" i="2"/>
  <c r="E7" i="2"/>
  <c r="E6" i="2"/>
  <c r="B53" i="1"/>
  <c r="B49" i="1"/>
  <c r="E42" i="1"/>
  <c r="E41" i="1"/>
  <c r="E40" i="1"/>
  <c r="E39" i="1"/>
  <c r="E38" i="1"/>
  <c r="E43" i="1" s="1"/>
  <c r="E15" i="1"/>
  <c r="E12" i="1"/>
  <c r="G28" i="4" s="1"/>
  <c r="E11" i="1"/>
  <c r="D7" i="5" s="1"/>
  <c r="E10" i="1"/>
  <c r="E9" i="1"/>
  <c r="B37" i="3" s="1"/>
  <c r="E7" i="1"/>
  <c r="F86" i="4" l="1"/>
  <c r="F87" i="4"/>
  <c r="F42" i="1"/>
  <c r="G18" i="5" s="1"/>
  <c r="H18" i="5" s="1"/>
  <c r="G41" i="1"/>
  <c r="I17" i="5" s="1"/>
  <c r="J17" i="5" s="1"/>
  <c r="H40" i="1"/>
  <c r="K16" i="5" s="1"/>
  <c r="L16" i="5" s="1"/>
  <c r="F38" i="1"/>
  <c r="G40" i="1"/>
  <c r="I16" i="5" s="1"/>
  <c r="J16" i="5" s="1"/>
  <c r="F41" i="1"/>
  <c r="G17" i="5" s="1"/>
  <c r="H17" i="5" s="1"/>
  <c r="H39" i="1"/>
  <c r="K15" i="5" s="1"/>
  <c r="L15" i="5" s="1"/>
  <c r="H42" i="1"/>
  <c r="K18" i="5" s="1"/>
  <c r="L18" i="5" s="1"/>
  <c r="F40" i="1"/>
  <c r="G16" i="5" s="1"/>
  <c r="H16" i="5" s="1"/>
  <c r="G39" i="1"/>
  <c r="I15" i="5" s="1"/>
  <c r="J15" i="5" s="1"/>
  <c r="H38" i="1"/>
  <c r="G42" i="1"/>
  <c r="I18" i="5" s="1"/>
  <c r="J18" i="5" s="1"/>
  <c r="H41" i="1"/>
  <c r="K17" i="5" s="1"/>
  <c r="L17" i="5" s="1"/>
  <c r="F39" i="1"/>
  <c r="G15" i="5" s="1"/>
  <c r="H15" i="5" s="1"/>
  <c r="G38" i="1"/>
  <c r="G15" i="2"/>
  <c r="G67" i="2"/>
  <c r="G41" i="4"/>
  <c r="G86" i="4"/>
  <c r="G87" i="4"/>
  <c r="G28" i="2"/>
  <c r="F86" i="2"/>
  <c r="F87" i="2"/>
  <c r="G54" i="4"/>
  <c r="H86" i="4"/>
  <c r="G41" i="2"/>
  <c r="G86" i="2"/>
  <c r="G87" i="2"/>
  <c r="B38" i="3"/>
  <c r="G15" i="4"/>
  <c r="G67" i="4"/>
  <c r="G54" i="2"/>
  <c r="H86" i="2"/>
  <c r="M17" i="5" l="1"/>
  <c r="D41" i="1" s="1"/>
  <c r="M18" i="5"/>
  <c r="D42" i="1" s="1"/>
  <c r="G14" i="5"/>
  <c r="F43" i="1"/>
  <c r="I14" i="5"/>
  <c r="G43" i="1"/>
  <c r="H43" i="1"/>
  <c r="K14" i="5"/>
  <c r="M15" i="5"/>
  <c r="D39" i="1" s="1"/>
  <c r="M16" i="5"/>
  <c r="D40" i="1" s="1"/>
  <c r="F23" i="5" l="1"/>
  <c r="L14" i="5"/>
  <c r="F21" i="5"/>
  <c r="H14" i="5"/>
  <c r="G21" i="5" s="1"/>
  <c r="J14" i="5"/>
  <c r="G22" i="5" s="1"/>
  <c r="F22" i="5"/>
  <c r="F24" i="5" l="1"/>
  <c r="M14" i="5"/>
  <c r="D38" i="1" s="1"/>
  <c r="D43" i="1" s="1"/>
  <c r="G23" i="5"/>
  <c r="G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6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ID#AAAA3cGbkcU
Karen Saez    (2023-08-29 14:56:58)
Indicar datos de la reserva de vehículo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72bMGZKbeXQbv73UDP32ORMOtX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8" authorId="0" shapeId="0" xr:uid="{00000000-0006-0000-0300-000001000000}">
      <text>
        <r>
          <rPr>
            <sz val="11"/>
            <color theme="1"/>
            <rFont val="Calibri"/>
            <scheme val="minor"/>
          </rPr>
          <t>======
ID#AAAA3cGbkcw
Esteban Bravo    (2023-08-29 14:56:58)
Especificar vuelos tentativos y justificación de maleta si aplica</t>
        </r>
      </text>
    </comment>
    <comment ref="E90" authorId="0" shapeId="0" xr:uid="{00000000-0006-0000-0300-000002000000}">
      <text>
        <r>
          <rPr>
            <sz val="11"/>
            <color theme="1"/>
            <rFont val="Calibri"/>
            <scheme val="minor"/>
          </rPr>
          <t>======
ID#AAAA3cGbkck
Karen Saez    (2023-08-29 14:56:58)
Especificar lugar y horario de radio taxi o taxi a solicitar - Inicio y llegada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XOA9Q+A7fKg2gFYb17I7wA+fqo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3" authorId="0" shapeId="0" xr:uid="{00000000-0006-0000-0500-000002000000}">
      <text>
        <r>
          <rPr>
            <sz val="11"/>
            <color theme="1"/>
            <rFont val="Calibri"/>
            <scheme val="minor"/>
          </rPr>
          <t>======
ID#AAAA3cGbkcs
tc={72096940-C691-4F7B-B5F3-79447F909FD5}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efectos de viáticos, se considera desde la Agencia</t>
        </r>
      </text>
    </comment>
    <comment ref="I39" authorId="0" shapeId="0" xr:uid="{00000000-0006-0000-0500-000005000000}">
      <text>
        <r>
          <rPr>
            <sz val="11"/>
            <color theme="1"/>
            <rFont val="Calibri"/>
            <scheme val="minor"/>
          </rPr>
          <t>======
ID#AAAA3cGbkcc
tc={4F4D3A24-72C9-466D-A1E5-3FDF611963B4}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viáticos sólo desde VI Región</t>
        </r>
      </text>
    </comment>
    <comment ref="I68" authorId="0" shapeId="0" xr:uid="{00000000-0006-0000-0500-000006000000}">
      <text>
        <r>
          <rPr>
            <sz val="11"/>
            <color theme="1"/>
            <rFont val="Calibri"/>
            <scheme val="minor"/>
          </rPr>
          <t>======
ID#AAAA3cGbkcY
tc={57397905-8C18-45A2-9DA0-A38CED1D128A}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viáticos sólo desde Región del Ñuble</t>
        </r>
      </text>
    </comment>
    <comment ref="I75" authorId="0" shapeId="0" xr:uid="{00000000-0006-0000-0500-000003000000}">
      <text>
        <r>
          <rPr>
            <sz val="11"/>
            <color theme="1"/>
            <rFont val="Calibri"/>
            <scheme val="minor"/>
          </rPr>
          <t>======
ID#AAAA3cGbkco
tc={8CAB8E0D-0C0B-4787-B7D9-1A2E95926E7A}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Viáticos sólo fuera de la Región del Maule</t>
        </r>
      </text>
    </comment>
    <comment ref="I85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ID#AAAA3cGbkc0
tc={662360D5-4937-4A1A-9260-8E6E880FA565}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viáticos sólo desde la IX Región</t>
        </r>
      </text>
    </comment>
    <comment ref="I136" authorId="0" shapeId="0" xr:uid="{00000000-0006-0000-0500-000004000000}">
      <text>
        <r>
          <rPr>
            <sz val="11"/>
            <color theme="1"/>
            <rFont val="Calibri"/>
            <scheme val="minor"/>
          </rPr>
          <t>======
ID#AAAA3cGbkcg
tc={71F7FD82-7725-4EDF-AED8-08E71881DC1F}    (2023-08-29 14:56:58)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viáticos sólo desde la VI Región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KfViifnR0XiSkzhsMPsEPBf9OtA=="/>
    </ext>
  </extLst>
</comments>
</file>

<file path=xl/sharedStrings.xml><?xml version="1.0" encoding="utf-8"?>
<sst xmlns="http://schemas.openxmlformats.org/spreadsheetml/2006/main" count="2255" uniqueCount="925">
  <si>
    <t>N°</t>
  </si>
  <si>
    <t>FORMULARIO SOLICITUD DE COMETIDO</t>
  </si>
  <si>
    <t>SOLICITANTE Y ACTIVIDAD</t>
  </si>
  <si>
    <t>Paso N°1</t>
  </si>
  <si>
    <r>
      <rPr>
        <sz val="10"/>
        <color theme="1"/>
        <rFont val="Calibri"/>
      </rPr>
      <t xml:space="preserve">El profesional que solicitará el cometido, debe completar solo las celdas en color </t>
    </r>
    <r>
      <rPr>
        <b/>
        <sz val="10"/>
        <color rgb="FFC55A11"/>
        <rFont val="Calibri"/>
      </rPr>
      <t>naranjo</t>
    </r>
    <r>
      <rPr>
        <sz val="10"/>
        <color theme="1"/>
        <rFont val="Calibri"/>
      </rPr>
      <t>.</t>
    </r>
  </si>
  <si>
    <t>Fecha de la solicitud</t>
  </si>
  <si>
    <t>Cédula de Identidad</t>
  </si>
  <si>
    <t>Nombre solicitante</t>
  </si>
  <si>
    <t xml:space="preserve">Karen Andrea Saez Saldias </t>
  </si>
  <si>
    <t xml:space="preserve">Cargo </t>
  </si>
  <si>
    <t>Grado Asimilado</t>
  </si>
  <si>
    <t>Área</t>
  </si>
  <si>
    <t>Lugar de Origen</t>
  </si>
  <si>
    <t>Motivo del Viaje</t>
  </si>
  <si>
    <t>CECO al que debe ser cargado</t>
  </si>
  <si>
    <t>2018-32</t>
  </si>
  <si>
    <t>Glosa</t>
  </si>
  <si>
    <t>Qué se entiende por sub cometido?</t>
  </si>
  <si>
    <r>
      <rPr>
        <b/>
        <sz val="8"/>
        <color theme="1"/>
        <rFont val="Verdana"/>
      </rPr>
      <t>N° Sub-Cometido</t>
    </r>
    <r>
      <rPr>
        <sz val="8"/>
        <color theme="1"/>
        <rFont val="Verdana"/>
      </rPr>
      <t xml:space="preserve"> / Ciudad de Destino</t>
    </r>
  </si>
  <si>
    <t>N°-1</t>
  </si>
  <si>
    <r>
      <rPr>
        <sz val="10"/>
        <color theme="1"/>
        <rFont val="Calibri"/>
      </rPr>
      <t xml:space="preserve">Aquel que por su naturaleza dura </t>
    </r>
    <r>
      <rPr>
        <b/>
        <sz val="10"/>
        <color theme="1"/>
        <rFont val="Calibri"/>
      </rPr>
      <t>1 o más días corridos</t>
    </r>
    <r>
      <rPr>
        <sz val="10"/>
        <color theme="1"/>
        <rFont val="Calibri"/>
      </rPr>
      <t>, en este caso se agrega el rango de fechas utilizando 1 subcometido.</t>
    </r>
  </si>
  <si>
    <t>Fecha Inicio - Fecha Fin/ Hora Comienzo - Hora Finalización</t>
  </si>
  <si>
    <t>07:00 hrs.</t>
  </si>
  <si>
    <t>18:30 hrs.</t>
  </si>
  <si>
    <r>
      <rPr>
        <b/>
        <sz val="8"/>
        <color theme="1"/>
        <rFont val="Verdana"/>
      </rPr>
      <t>N° Sub-Cometido</t>
    </r>
    <r>
      <rPr>
        <sz val="8"/>
        <color theme="1"/>
        <rFont val="Verdana"/>
      </rPr>
      <t xml:space="preserve"> / Ciudad de Destino</t>
    </r>
  </si>
  <si>
    <t>N°-2</t>
  </si>
  <si>
    <t>Seleccionar</t>
  </si>
  <si>
    <t>Cuándo ocupo el "Sub cometido N°2 en adelante?</t>
  </si>
  <si>
    <r>
      <rPr>
        <b/>
        <sz val="8"/>
        <color theme="1"/>
        <rFont val="Verdana"/>
      </rPr>
      <t>N° Sub-Cometido</t>
    </r>
    <r>
      <rPr>
        <sz val="8"/>
        <color theme="1"/>
        <rFont val="Verdana"/>
      </rPr>
      <t xml:space="preserve"> / Ciudad de Destino</t>
    </r>
  </si>
  <si>
    <t>N°-3</t>
  </si>
  <si>
    <r>
      <rPr>
        <sz val="10"/>
        <color theme="1"/>
        <rFont val="Calibri"/>
      </rPr>
      <t xml:space="preserve">Aquel que por su naturaleza es </t>
    </r>
    <r>
      <rPr>
        <b/>
        <sz val="10"/>
        <color theme="1"/>
        <rFont val="Calibri"/>
      </rPr>
      <t>en otra fecha distinta al Sub Cometido 1</t>
    </r>
    <r>
      <rPr>
        <sz val="10"/>
        <color theme="1"/>
        <rFont val="Calibri"/>
      </rPr>
      <t>, puede ser 1 o más días corridos.</t>
    </r>
  </si>
  <si>
    <r>
      <rPr>
        <b/>
        <sz val="8"/>
        <color theme="1"/>
        <rFont val="Verdana"/>
      </rPr>
      <t>N° Sub-Cometido</t>
    </r>
    <r>
      <rPr>
        <sz val="8"/>
        <color theme="1"/>
        <rFont val="Verdana"/>
      </rPr>
      <t xml:space="preserve"> / Ciudad de Destino</t>
    </r>
  </si>
  <si>
    <t>N°-4</t>
  </si>
  <si>
    <r>
      <rPr>
        <b/>
        <sz val="8"/>
        <color theme="1"/>
        <rFont val="Verdana"/>
      </rPr>
      <t>N° Sub-Cometido</t>
    </r>
    <r>
      <rPr>
        <sz val="8"/>
        <color theme="1"/>
        <rFont val="Verdana"/>
      </rPr>
      <t xml:space="preserve"> / Ciudad de Destino</t>
    </r>
  </si>
  <si>
    <t>N°-5</t>
  </si>
  <si>
    <t>Observaciones (urgencia)</t>
  </si>
  <si>
    <t>DETALLE DE GASTOS (completar con una X que conceptos serán cubiertos por la ASE o terceros)</t>
  </si>
  <si>
    <t>Concepto</t>
  </si>
  <si>
    <t>Cubierto por la ASE</t>
  </si>
  <si>
    <t>Cubierto por terceros</t>
  </si>
  <si>
    <t>Viáticos</t>
  </si>
  <si>
    <t>Pasaje Aéreo</t>
  </si>
  <si>
    <t xml:space="preserve">Gastos a rendir </t>
  </si>
  <si>
    <t>Medio de Transporte</t>
  </si>
  <si>
    <t>Arriendo de Vehículo</t>
  </si>
  <si>
    <t xml:space="preserve">Medio de transporte: </t>
  </si>
  <si>
    <t>Seleccionar el tipo de transporte a utilizar es de suma importancia, ya que interactúa con otras fórmulas del formulario.</t>
  </si>
  <si>
    <t>USO EXCLUSIVO GERENCIA DE OPERACIONES</t>
  </si>
  <si>
    <t>Item</t>
  </si>
  <si>
    <t>Gasto</t>
  </si>
  <si>
    <t>Días de Cometido</t>
  </si>
  <si>
    <t>Días de cometido por %</t>
  </si>
  <si>
    <t>Vº Bº Gerencia de Operaciones</t>
  </si>
  <si>
    <t>Viático Sub Cometido N°1</t>
  </si>
  <si>
    <t>Sebastián Jure Wilkens</t>
  </si>
  <si>
    <t>Viático Sub Cometido N°2</t>
  </si>
  <si>
    <t>Viático Sub Cometido N°3</t>
  </si>
  <si>
    <t>Viático Sub Cometido N°4</t>
  </si>
  <si>
    <t>Viático Sub Cometido N°5</t>
  </si>
  <si>
    <t>Total</t>
  </si>
  <si>
    <t>VISACIONES</t>
  </si>
  <si>
    <t xml:space="preserve">     Identificación</t>
  </si>
  <si>
    <t>Firma</t>
  </si>
  <si>
    <t>Profesional</t>
  </si>
  <si>
    <t>Jefe de área</t>
  </si>
  <si>
    <t>Gerente de Operaciones</t>
  </si>
  <si>
    <t>Sebastián Jure</t>
  </si>
  <si>
    <t>Elaborado por:</t>
  </si>
  <si>
    <t>Itinerario de Cometido</t>
  </si>
  <si>
    <t>CECO</t>
  </si>
  <si>
    <t>N° de Cometido</t>
  </si>
  <si>
    <t>Detalle de las Actividades</t>
  </si>
  <si>
    <t>1- Reunión con jefe de proyecto y empresa</t>
  </si>
  <si>
    <t>2-Reunión de avance</t>
  </si>
  <si>
    <t>Programa del Cometido 1</t>
  </si>
  <si>
    <t>Fecha día 1:</t>
  </si>
  <si>
    <t>Almuerzo y Pernocta</t>
  </si>
  <si>
    <t>08:00 hrs.</t>
  </si>
  <si>
    <t>Viaje desde providencia a quintero</t>
  </si>
  <si>
    <t>11:00 hrs.</t>
  </si>
  <si>
    <t>09:00 hrs.</t>
  </si>
  <si>
    <t>No Aplica</t>
  </si>
  <si>
    <t>Nombre de Personas (terceros que recibiran o acompañarán)</t>
  </si>
  <si>
    <t>Observaciones</t>
  </si>
  <si>
    <t>Pasaje Aéreo Con Maleta 10k</t>
  </si>
  <si>
    <t>Taxi</t>
  </si>
  <si>
    <t>Si</t>
  </si>
  <si>
    <t>Fecha</t>
  </si>
  <si>
    <t>Minuta de Arriendo de Vehículo</t>
  </si>
  <si>
    <t>Hora</t>
  </si>
  <si>
    <t>Sucursal</t>
  </si>
  <si>
    <t xml:space="preserve">Retiro: </t>
  </si>
  <si>
    <t>Providencia</t>
  </si>
  <si>
    <t>Devolución:</t>
  </si>
  <si>
    <t>Paso 2:</t>
  </si>
  <si>
    <r>
      <rPr>
        <sz val="10"/>
        <color theme="1"/>
        <rFont val="Calibri"/>
      </rPr>
      <t xml:space="preserve">Acá el profesional </t>
    </r>
    <r>
      <rPr>
        <b/>
        <sz val="10"/>
        <color theme="1"/>
        <rFont val="Calibri"/>
      </rPr>
      <t>antes de comenzar a completar los horarios y el detalle,</t>
    </r>
    <r>
      <rPr>
        <sz val="10"/>
        <color theme="1"/>
        <rFont val="Calibri"/>
      </rPr>
      <t xml:space="preserve"> verifica cuántos días y cuántos son los sub cometidos a utilizar.</t>
    </r>
  </si>
  <si>
    <r>
      <rPr>
        <sz val="10"/>
        <color theme="1"/>
        <rFont val="Calibri"/>
      </rPr>
      <t>Si el "Sub cometido 1" (de color verde) dura más de 1 día,</t>
    </r>
    <r>
      <rPr>
        <b/>
        <sz val="10"/>
        <color theme="1"/>
        <rFont val="Calibri"/>
      </rPr>
      <t xml:space="preserve"> debes seleccionar haciendo click sobre la fila completa desde la fila 14 a la fila 26, hago click derecho y copiar las filas.</t>
    </r>
  </si>
  <si>
    <r>
      <rPr>
        <sz val="10"/>
        <color theme="1"/>
        <rFont val="Calibri"/>
      </rPr>
      <t xml:space="preserve">Posterior a eso, me sitúo en la fila 27, </t>
    </r>
    <r>
      <rPr>
        <b/>
        <sz val="10"/>
        <color theme="1"/>
        <rFont val="Calibri"/>
      </rPr>
      <t xml:space="preserve">hago click derecho y selecciono la opción "Insertar celdas copiadas", se pegarán </t>
    </r>
    <r>
      <rPr>
        <sz val="10"/>
        <color theme="1"/>
        <rFont val="Calibri"/>
      </rPr>
      <t>y aparecerán tal cual el print, así si mi cometido tiene 2 días puedo detallar la fecha e itinerario por cada día. Es importante esta acción exacta, para que las formulas no sufran cambio.</t>
    </r>
  </si>
  <si>
    <r>
      <rPr>
        <sz val="10"/>
        <color theme="1"/>
        <rFont val="Calibri"/>
      </rPr>
      <t>Si además del  "Sub cometido 1" tengo un "Sub cometido 2" (de color azul) dura más de 1 día,</t>
    </r>
    <r>
      <rPr>
        <b/>
        <sz val="10"/>
        <color theme="1"/>
        <rFont val="Calibri"/>
      </rPr>
      <t xml:space="preserve"> debes hacer la misma operación de seleccionar haciendo click sobre la fila completa desde la fila 27 a la fila 39, hago click derecho y copiar las filas.</t>
    </r>
  </si>
  <si>
    <t>CALCULADORA VIÁTICO NACIONAL</t>
  </si>
  <si>
    <t>PROFESIONAL</t>
  </si>
  <si>
    <t>ÁREA</t>
  </si>
  <si>
    <t>GRADO</t>
  </si>
  <si>
    <t>VERSIÓN ESCALA REM</t>
  </si>
  <si>
    <t>N° Subcometido</t>
  </si>
  <si>
    <t>LOCALIDAD</t>
  </si>
  <si>
    <t>PERÍODO</t>
  </si>
  <si>
    <t>VIÁTICO DE ALIMENTACIÓN (40%):</t>
  </si>
  <si>
    <t xml:space="preserve"> VIÁTICO DE ALOJAMIENTO (60%):</t>
  </si>
  <si>
    <t>VIÁTICO COMPLETO (100%):</t>
  </si>
  <si>
    <t>Total Subcometido</t>
  </si>
  <si>
    <t>OBSERVACIONES</t>
  </si>
  <si>
    <t>DESDE</t>
  </si>
  <si>
    <t>HASTA</t>
  </si>
  <si>
    <t xml:space="preserve">N° DÍAS </t>
  </si>
  <si>
    <t xml:space="preserve">MONTO </t>
  </si>
  <si>
    <t>N° DÍAS</t>
  </si>
  <si>
    <t>TIPO DE VIÁTICO</t>
  </si>
  <si>
    <t>DÍAS</t>
  </si>
  <si>
    <t>MONTO</t>
  </si>
  <si>
    <t xml:space="preserve">TOTAL VIÁTICO </t>
  </si>
  <si>
    <t>Versión oficial martes 25 de julio del 2023</t>
  </si>
  <si>
    <t xml:space="preserve">Profesionales Agencia SE al mes de Junio 2023 </t>
  </si>
  <si>
    <t>Viáticos según escala única de remuneraciones</t>
  </si>
  <si>
    <t>Horario</t>
  </si>
  <si>
    <t>Glosa de inutilización</t>
  </si>
  <si>
    <t>Datos Gerencia RRHH</t>
  </si>
  <si>
    <t>Nombre</t>
  </si>
  <si>
    <t>RUT</t>
  </si>
  <si>
    <t>Escalafón</t>
  </si>
  <si>
    <t>Asimilación a Grado</t>
  </si>
  <si>
    <t>Tramo cálculo</t>
  </si>
  <si>
    <t>Jefatura</t>
  </si>
  <si>
    <t>Lugar de trabajo</t>
  </si>
  <si>
    <t>Ciudad de residencia</t>
  </si>
  <si>
    <t>Viático al 40%</t>
  </si>
  <si>
    <t>Viático al 60%</t>
  </si>
  <si>
    <t>Viático al 100%</t>
  </si>
  <si>
    <t>Grados</t>
  </si>
  <si>
    <t>40% (monto diario)</t>
  </si>
  <si>
    <t>60% (monto diario)</t>
  </si>
  <si>
    <t>100% (monto diario)</t>
  </si>
  <si>
    <t>Decreto</t>
  </si>
  <si>
    <t>Año</t>
  </si>
  <si>
    <t>% Viático sobre el sueldo Base Mensual</t>
  </si>
  <si>
    <t xml:space="preserve">Adriana Órdenes Mujica </t>
  </si>
  <si>
    <t>14109051-8</t>
  </si>
  <si>
    <t>Industria y Mercados para la EE</t>
  </si>
  <si>
    <t>Juan Pablo Payero</t>
  </si>
  <si>
    <t>Domicilio particular</t>
  </si>
  <si>
    <t>San Pedro de la Paz</t>
  </si>
  <si>
    <t>A al 4</t>
  </si>
  <si>
    <t>04:00 hrs.</t>
  </si>
  <si>
    <t>2018-15</t>
  </si>
  <si>
    <t>"Documento emitido para ser rendido en el D-111 del 2018 de la Subsecretaría de Energía"</t>
  </si>
  <si>
    <t>Pasaje Aéreo Sin Maleta</t>
  </si>
  <si>
    <t>No</t>
  </si>
  <si>
    <t>A</t>
  </si>
  <si>
    <t>Directivo</t>
  </si>
  <si>
    <t xml:space="preserve">Adriano Doniez Sciolla </t>
  </si>
  <si>
    <t>15096739-2</t>
  </si>
  <si>
    <t>Gerencia de Comunicaciones</t>
  </si>
  <si>
    <t>Roberto Celis</t>
  </si>
  <si>
    <t>5 al 10</t>
  </si>
  <si>
    <t>04:30 hrs.</t>
  </si>
  <si>
    <t>2018-28</t>
  </si>
  <si>
    <t>B y C</t>
  </si>
  <si>
    <t xml:space="preserve">Alexandra Soledad Urrutia Placencio </t>
  </si>
  <si>
    <t>17399862-7</t>
  </si>
  <si>
    <t>Movilidad Sostenible e Hidrógeno Verde</t>
  </si>
  <si>
    <t>Ignacio Rivas</t>
  </si>
  <si>
    <t>Salamanca</t>
  </si>
  <si>
    <t>11 al 21</t>
  </si>
  <si>
    <t>05:00 hrs.</t>
  </si>
  <si>
    <t>143M</t>
  </si>
  <si>
    <t>"Documento emitido para ser rendido en el D-143M del 2018 de la Subsecretaría de Energía"</t>
  </si>
  <si>
    <t>Pasaje Aéreo Con Maleta de 23k</t>
  </si>
  <si>
    <t>1 al 4</t>
  </si>
  <si>
    <t xml:space="preserve">Álvaro Javier Ravazzano Romero </t>
  </si>
  <si>
    <t>15726464-8</t>
  </si>
  <si>
    <t>Desarrollo Territorial</t>
  </si>
  <si>
    <t>Rodrigo Barrera</t>
  </si>
  <si>
    <t>La Florida</t>
  </si>
  <si>
    <t>05:30 hrs.</t>
  </si>
  <si>
    <t>Euroclima</t>
  </si>
  <si>
    <t>2020-51</t>
  </si>
  <si>
    <t>"Proyecto Euroclima"</t>
  </si>
  <si>
    <t>No aplica</t>
  </si>
  <si>
    <t xml:space="preserve">Álvaro Jesús Maturana Leiva </t>
  </si>
  <si>
    <t>18748550-9</t>
  </si>
  <si>
    <t>Región Metropolitana</t>
  </si>
  <si>
    <t>Maipú</t>
  </si>
  <si>
    <t>06:00 hrs.</t>
  </si>
  <si>
    <t>2020-51A</t>
  </si>
  <si>
    <t>Técnico</t>
  </si>
  <si>
    <t xml:space="preserve">Álvaro Salomón Toro Marmuth </t>
  </si>
  <si>
    <t>16189463-K</t>
  </si>
  <si>
    <t>Eficiencia Energética Residencial</t>
  </si>
  <si>
    <t>Carla Asenjo</t>
  </si>
  <si>
    <t>Regiones de Arica a O'Higgins y Providencia</t>
  </si>
  <si>
    <t>06:30 hrs.</t>
  </si>
  <si>
    <t>2020-51B</t>
  </si>
  <si>
    <t>22 al 31</t>
  </si>
  <si>
    <t xml:space="preserve">Alvaro Soto Godoy </t>
  </si>
  <si>
    <t>13766543-3</t>
  </si>
  <si>
    <t>Estudio y Evaluación de Programas</t>
  </si>
  <si>
    <t>Cristina Victoriano</t>
  </si>
  <si>
    <t>Libre</t>
  </si>
  <si>
    <t>Castro</t>
  </si>
  <si>
    <t>2020-51C</t>
  </si>
  <si>
    <t xml:space="preserve">Ana Catalina Pino Madrid </t>
  </si>
  <si>
    <t>19565602-9</t>
  </si>
  <si>
    <t>Infraestructura Local y Edificaciones</t>
  </si>
  <si>
    <t>Clément Demons</t>
  </si>
  <si>
    <t>Lo Espejo</t>
  </si>
  <si>
    <t>07:30 hrs.</t>
  </si>
  <si>
    <t>2020-51D</t>
  </si>
  <si>
    <t xml:space="preserve">Andrea Elimar Méndez López </t>
  </si>
  <si>
    <t>16950969-7</t>
  </si>
  <si>
    <t>Educación y Género</t>
  </si>
  <si>
    <t>Jessica Miranda</t>
  </si>
  <si>
    <t>Lampa</t>
  </si>
  <si>
    <t>Grado de la EUS al que se asimila</t>
  </si>
  <si>
    <t>2020-51E</t>
  </si>
  <si>
    <t>Sin Maleta</t>
  </si>
  <si>
    <t>Andrés Antonio Arias Silva</t>
  </si>
  <si>
    <t>16819722-5</t>
  </si>
  <si>
    <t>Alvaro Soto</t>
  </si>
  <si>
    <t>08:30 hrs.</t>
  </si>
  <si>
    <t>2020-51F</t>
  </si>
  <si>
    <t>Vehículo Propio</t>
  </si>
  <si>
    <t>Con Maleta (10k)</t>
  </si>
  <si>
    <t xml:space="preserve">Andrés Felipe Valenzuela Bustos </t>
  </si>
  <si>
    <t>15935889-5</t>
  </si>
  <si>
    <t>Gerencia Legal</t>
  </si>
  <si>
    <t>Anita Becerra</t>
  </si>
  <si>
    <t>Vitacura</t>
  </si>
  <si>
    <t>Director/a, Subdirector/a, Jefatura Área, Jefatura Ejecución, Gerente/a</t>
  </si>
  <si>
    <t>2020-51G</t>
  </si>
  <si>
    <t>Transporte Público</t>
  </si>
  <si>
    <t>Con Maleta (23k)</t>
  </si>
  <si>
    <t xml:space="preserve">Anita Maria Becerra Madriaga </t>
  </si>
  <si>
    <t>14014571-8</t>
  </si>
  <si>
    <t>Coordinador/a, Jefatura Proyecto, Profesional, ITO</t>
  </si>
  <si>
    <t>09:30 hrs.</t>
  </si>
  <si>
    <t>2020-51H</t>
  </si>
  <si>
    <t>Bus</t>
  </si>
  <si>
    <t xml:space="preserve">Antonella Fernanda Reyes Fuentes </t>
  </si>
  <si>
    <t>19701384-2</t>
  </si>
  <si>
    <t>Gerencia de Operaciones</t>
  </si>
  <si>
    <t>Puente Alto</t>
  </si>
  <si>
    <t>Administrativo</t>
  </si>
  <si>
    <t>Asistente Administrativo, Atención de Usuarios</t>
  </si>
  <si>
    <t>10:00 hrs.</t>
  </si>
  <si>
    <t>GEF Energia Distrital</t>
  </si>
  <si>
    <t>2020-55</t>
  </si>
  <si>
    <t>"Proyecto GEF - Energía Distrital"</t>
  </si>
  <si>
    <t xml:space="preserve">Araceli Trinidad Roble Tromilen </t>
  </si>
  <si>
    <t>18994889-1</t>
  </si>
  <si>
    <t>Gerencia de Personas</t>
  </si>
  <si>
    <t>Yani Auth</t>
  </si>
  <si>
    <t>10:30 hrs.</t>
  </si>
  <si>
    <t>2021-01</t>
  </si>
  <si>
    <t>"Documento emitido para ser rendido en el D-18 del 2021 de la Subsecretaría de Energía"</t>
  </si>
  <si>
    <t xml:space="preserve">Bárbara Dayana Lagos Gavilán </t>
  </si>
  <si>
    <t xml:space="preserve">18863617-9 </t>
  </si>
  <si>
    <t>2021-01A</t>
  </si>
  <si>
    <t xml:space="preserve">Bastián Ariel Ignacio Órdenes Suarez </t>
  </si>
  <si>
    <t>18997580-5</t>
  </si>
  <si>
    <t>Región de Valparaíso</t>
  </si>
  <si>
    <t>Viña del Mar</t>
  </si>
  <si>
    <t>11:30 hrs.</t>
  </si>
  <si>
    <t>2021-01B</t>
  </si>
  <si>
    <t xml:space="preserve">Belén Josefina Pedraza Varas </t>
  </si>
  <si>
    <t>19244986-3</t>
  </si>
  <si>
    <t>Peñalolén</t>
  </si>
  <si>
    <t>12:00 hrs.</t>
  </si>
  <si>
    <t>2021-01C</t>
  </si>
  <si>
    <t xml:space="preserve">Benjamín Antonio Franco Cisterna </t>
  </si>
  <si>
    <t>19332995-0</t>
  </si>
  <si>
    <t>Agencia</t>
  </si>
  <si>
    <t>Concepción</t>
  </si>
  <si>
    <t>12:30 hrs.</t>
  </si>
  <si>
    <t>2021-01D</t>
  </si>
  <si>
    <t xml:space="preserve">Benjamín Gabriel Rodríguez Willstermann </t>
  </si>
  <si>
    <t>14123492-7</t>
  </si>
  <si>
    <t>Macul</t>
  </si>
  <si>
    <t>13:00 hrs.</t>
  </si>
  <si>
    <t>2021-01E</t>
  </si>
  <si>
    <t xml:space="preserve">Camila Francisca Vergara Fuentes </t>
  </si>
  <si>
    <t>16469161-6</t>
  </si>
  <si>
    <t>Limache</t>
  </si>
  <si>
    <t>13:30 hrs.</t>
  </si>
  <si>
    <t>2021-01F</t>
  </si>
  <si>
    <t xml:space="preserve">Carla Andrea Asenjo Gómez </t>
  </si>
  <si>
    <t>15248570-0</t>
  </si>
  <si>
    <t>Temuco</t>
  </si>
  <si>
    <t>14:00 hrs.</t>
  </si>
  <si>
    <t>2021-01G</t>
  </si>
  <si>
    <t xml:space="preserve">Carlos René Alejandro Diaz Guzmán </t>
  </si>
  <si>
    <t>17645127-0</t>
  </si>
  <si>
    <t>Región de Atacama</t>
  </si>
  <si>
    <t>Vallenar</t>
  </si>
  <si>
    <t>14:30 hrs.</t>
  </si>
  <si>
    <t>2021-01H</t>
  </si>
  <si>
    <t xml:space="preserve">Carolina Andrea Peters Salinas </t>
  </si>
  <si>
    <t>10310739-3</t>
  </si>
  <si>
    <t>Curacaví</t>
  </si>
  <si>
    <t>15:00 hrs.</t>
  </si>
  <si>
    <t>2021-07</t>
  </si>
  <si>
    <t xml:space="preserve">Carolina Riobó Pezoa </t>
  </si>
  <si>
    <t>17699441-K</t>
  </si>
  <si>
    <t>Las Condes</t>
  </si>
  <si>
    <t>15:30 hrs.</t>
  </si>
  <si>
    <t>2021-08</t>
  </si>
  <si>
    <t xml:space="preserve">Catalina Paola Contreras Astudillo </t>
  </si>
  <si>
    <t>19359394-1</t>
  </si>
  <si>
    <t>San Miguel</t>
  </si>
  <si>
    <t>16:00 hrs.</t>
  </si>
  <si>
    <t>2021-10</t>
  </si>
  <si>
    <t xml:space="preserve">Claudia Alejandra Muñoz Farías </t>
  </si>
  <si>
    <t>16850396-2</t>
  </si>
  <si>
    <t>Colina</t>
  </si>
  <si>
    <t>16:30 hrs.</t>
  </si>
  <si>
    <t>2021-15</t>
  </si>
  <si>
    <t>"Documento emitido para ser rendido en el D-114 del 2020 de la Subsecretaría de Energía"</t>
  </si>
  <si>
    <t xml:space="preserve">Claudio Jonathan Pérez Barra </t>
  </si>
  <si>
    <t>17031421-2</t>
  </si>
  <si>
    <t>Energías Renovables</t>
  </si>
  <si>
    <t>17:00 hrs.</t>
  </si>
  <si>
    <t>2021-16</t>
  </si>
  <si>
    <t xml:space="preserve">Clement Constantin Demons </t>
  </si>
  <si>
    <t>24803993-0</t>
  </si>
  <si>
    <t>La Reina</t>
  </si>
  <si>
    <t>17:30 hrs.</t>
  </si>
  <si>
    <t>2021-19</t>
  </si>
  <si>
    <t xml:space="preserve">Colomba Muñoz Dahm </t>
  </si>
  <si>
    <t>13435947-1</t>
  </si>
  <si>
    <t>18:00 hrs.</t>
  </si>
  <si>
    <t>2021-20</t>
  </si>
  <si>
    <t xml:space="preserve">Consstanza Alejandra Guerrero Riquelme </t>
  </si>
  <si>
    <t>18531713-7</t>
  </si>
  <si>
    <t>Claudio Pérez</t>
  </si>
  <si>
    <t>2021-22</t>
  </si>
  <si>
    <t xml:space="preserve">Constanza Andrea Delgado Carrillo </t>
  </si>
  <si>
    <t>17137192-9</t>
  </si>
  <si>
    <t>Rancagua</t>
  </si>
  <si>
    <t>Lota</t>
  </si>
  <si>
    <t>19:00 hrs.</t>
  </si>
  <si>
    <t>2021-28</t>
  </si>
  <si>
    <t xml:space="preserve">Constanza Valentina Morcillo Núñez </t>
  </si>
  <si>
    <t>19740747-6</t>
  </si>
  <si>
    <t>San Antonio</t>
  </si>
  <si>
    <t>19:30 hrs.</t>
  </si>
  <si>
    <t>2021-29</t>
  </si>
  <si>
    <t xml:space="preserve">Cristian Faúndez Flores </t>
  </si>
  <si>
    <t>12517865-0</t>
  </si>
  <si>
    <t>20:00 hrs.</t>
  </si>
  <si>
    <t>2021-33</t>
  </si>
  <si>
    <t xml:space="preserve">Cristian Leonardo Villalobos Véliz </t>
  </si>
  <si>
    <t>12939161-8</t>
  </si>
  <si>
    <t>Santiago</t>
  </si>
  <si>
    <t>20:30 hrs.</t>
  </si>
  <si>
    <t>2021-34</t>
  </si>
  <si>
    <t>Cristian MarceloMuñoz Aros</t>
  </si>
  <si>
    <t>12595511-8</t>
  </si>
  <si>
    <t>Puerto Montt</t>
  </si>
  <si>
    <t>21:00 hrs.</t>
  </si>
  <si>
    <t>2021-40</t>
  </si>
  <si>
    <t>Daiana Carolina Durán Díaz</t>
  </si>
  <si>
    <t>18070993-2</t>
  </si>
  <si>
    <t>Terreno</t>
  </si>
  <si>
    <t>21:30 hrs.</t>
  </si>
  <si>
    <t>2021-47</t>
  </si>
  <si>
    <t xml:space="preserve">Damelys Coromoto Rivas Pérez </t>
  </si>
  <si>
    <t>26455813-1</t>
  </si>
  <si>
    <t>22:00 hrs.</t>
  </si>
  <si>
    <t>2021-47A</t>
  </si>
  <si>
    <t xml:space="preserve">Daniela Alejandra Daie Chacón </t>
  </si>
  <si>
    <t>13757169-2</t>
  </si>
  <si>
    <t>Nuñoa</t>
  </si>
  <si>
    <t>22:30 hrs.</t>
  </si>
  <si>
    <t>2021-47C</t>
  </si>
  <si>
    <t xml:space="preserve">Daniela Ferrer Pagliarulo </t>
  </si>
  <si>
    <t>24392445-6</t>
  </si>
  <si>
    <t>23:00 hrs.</t>
  </si>
  <si>
    <t>2021-48</t>
  </si>
  <si>
    <t xml:space="preserve">Danitza Soledad Arriagada Salinas </t>
  </si>
  <si>
    <t>17833793-9</t>
  </si>
  <si>
    <t>23:30 hrs.</t>
  </si>
  <si>
    <t>2021-49</t>
  </si>
  <si>
    <t xml:space="preserve">David Moíses Pérez Aravena </t>
  </si>
  <si>
    <t>16280302-6</t>
  </si>
  <si>
    <t>00:00 hrs.</t>
  </si>
  <si>
    <t>Casa Solar - Aporte Privado</t>
  </si>
  <si>
    <t>2021-49-01</t>
  </si>
  <si>
    <t>"Proyecto Casa Solar - Aporte privado"</t>
  </si>
  <si>
    <t xml:space="preserve">Diland Onofre Castro Castro </t>
  </si>
  <si>
    <t>18986893-6</t>
  </si>
  <si>
    <t>00:30 hrs.</t>
  </si>
  <si>
    <t>2021-49-02</t>
  </si>
  <si>
    <t xml:space="preserve">Emanuel Jose Busto Fuentes </t>
  </si>
  <si>
    <t>17095706-7</t>
  </si>
  <si>
    <t>Región de Tarapacá</t>
  </si>
  <si>
    <t>Alto Hospicio</t>
  </si>
  <si>
    <t>01:00 hrs.</t>
  </si>
  <si>
    <t>2021-49-03</t>
  </si>
  <si>
    <t xml:space="preserve">Emilio Hernan Osorio Carvajal </t>
  </si>
  <si>
    <t>19851303-2</t>
  </si>
  <si>
    <t>Recoleta</t>
  </si>
  <si>
    <t>2021-49-04</t>
  </si>
  <si>
    <t>Emilio Humberto Valdés Jimenéz</t>
  </si>
  <si>
    <t>17683462-5</t>
  </si>
  <si>
    <t>Melipilla</t>
  </si>
  <si>
    <t>2021-49-05</t>
  </si>
  <si>
    <t xml:space="preserve">Enrique Humberto Diaz Venegas </t>
  </si>
  <si>
    <t>18055828-4</t>
  </si>
  <si>
    <t>San Bernardo</t>
  </si>
  <si>
    <t>2021-49-06</t>
  </si>
  <si>
    <t xml:space="preserve">Erick Alberto Matus Díaz </t>
  </si>
  <si>
    <t>18145803-8</t>
  </si>
  <si>
    <t>Región del Biobío</t>
  </si>
  <si>
    <t>Talcahuano</t>
  </si>
  <si>
    <t>2021-49-07</t>
  </si>
  <si>
    <t xml:space="preserve">Esteban Nadir Bravo Lara </t>
  </si>
  <si>
    <t>18646846-5</t>
  </si>
  <si>
    <t>2021-49-08</t>
  </si>
  <si>
    <t xml:space="preserve">Esteban Valenzuela Crisóstomo </t>
  </si>
  <si>
    <t>16520627-4</t>
  </si>
  <si>
    <t>2021-49-09</t>
  </si>
  <si>
    <t xml:space="preserve">Ester Alejandra Espinoza Silva </t>
  </si>
  <si>
    <t>18114831-4</t>
  </si>
  <si>
    <t>2021-49-10</t>
  </si>
  <si>
    <t xml:space="preserve">Fabián Ariel Muñoz Muñoz </t>
  </si>
  <si>
    <t>15802052-1</t>
  </si>
  <si>
    <t>2021-49-11</t>
  </si>
  <si>
    <t xml:space="preserve">Fabiola Andrea Baradit Olivares </t>
  </si>
  <si>
    <t>19678848-4</t>
  </si>
  <si>
    <t>Cerrillos</t>
  </si>
  <si>
    <t>2021-49-12</t>
  </si>
  <si>
    <t>Fabiola Del CarmenHernandez Huaiquiñir</t>
  </si>
  <si>
    <t>17477390-4</t>
  </si>
  <si>
    <t>2021-49-13</t>
  </si>
  <si>
    <t xml:space="preserve">Felipe Adrián Graniffo Pizarro </t>
  </si>
  <si>
    <t>17961139-2</t>
  </si>
  <si>
    <t>La Granja</t>
  </si>
  <si>
    <t>2021-49-14</t>
  </si>
  <si>
    <t xml:space="preserve">Felipe Ignacio Valenzuela Carvajal </t>
  </si>
  <si>
    <t>16692994-6</t>
  </si>
  <si>
    <t>2021-49-15</t>
  </si>
  <si>
    <t xml:space="preserve">Fernanda Paz Cabañas Gac </t>
  </si>
  <si>
    <t>17145609-6</t>
  </si>
  <si>
    <t>Ñuñoa</t>
  </si>
  <si>
    <t>2021-49-16</t>
  </si>
  <si>
    <t xml:space="preserve">Fernando Jesus Donoso Marambio </t>
  </si>
  <si>
    <t>16790595-1</t>
  </si>
  <si>
    <t>Peñaflor</t>
  </si>
  <si>
    <t>2021-49-17</t>
  </si>
  <si>
    <t xml:space="preserve">Francisca Javiera Ramírez Vidal </t>
  </si>
  <si>
    <t>18885712-4</t>
  </si>
  <si>
    <t>2021-49-18</t>
  </si>
  <si>
    <t xml:space="preserve">Francisca Jesús Barriga Concha </t>
  </si>
  <si>
    <t>19135069-3</t>
  </si>
  <si>
    <t>2021-49-19</t>
  </si>
  <si>
    <t xml:space="preserve">Francisca José Alegría Astudillo </t>
  </si>
  <si>
    <t>17923197-2</t>
  </si>
  <si>
    <t>2021-49-20</t>
  </si>
  <si>
    <t xml:space="preserve">Francisca Paz Troncoso Herrera </t>
  </si>
  <si>
    <t>15312763-8</t>
  </si>
  <si>
    <t>2021-49-21</t>
  </si>
  <si>
    <t xml:space="preserve">Francisco Eduardo Fuentes Vega </t>
  </si>
  <si>
    <t>18772101-6</t>
  </si>
  <si>
    <t>Chillán</t>
  </si>
  <si>
    <t>2021-49-22</t>
  </si>
  <si>
    <t xml:space="preserve">Francisco Ismael Barrera Gil </t>
  </si>
  <si>
    <t>16968567-3</t>
  </si>
  <si>
    <t>Valparaíso</t>
  </si>
  <si>
    <t>2021-49-23</t>
  </si>
  <si>
    <t xml:space="preserve">Gabriela Isabel López Contreras </t>
  </si>
  <si>
    <t>17489315-2</t>
  </si>
  <si>
    <t>San José de Maipo</t>
  </si>
  <si>
    <t>2021-49-24</t>
  </si>
  <si>
    <t xml:space="preserve">Gabriela Paz González Alcaíno </t>
  </si>
  <si>
    <t>15800718-5</t>
  </si>
  <si>
    <t>2021-50</t>
  </si>
  <si>
    <t xml:space="preserve">Giovanni Esteban Urra Millán </t>
  </si>
  <si>
    <t>18739272-1</t>
  </si>
  <si>
    <t>Lo Prado</t>
  </si>
  <si>
    <t>2021-56</t>
  </si>
  <si>
    <t xml:space="preserve">Gisselle Antonieta Barra Salazar </t>
  </si>
  <si>
    <t>16120673-3</t>
  </si>
  <si>
    <t>Región de Los Lagos</t>
  </si>
  <si>
    <t>2021-57</t>
  </si>
  <si>
    <t xml:space="preserve">Haschly Tamara De Lourdes Bastidas Bastidas </t>
  </si>
  <si>
    <t>18605493-8</t>
  </si>
  <si>
    <t>2021-60</t>
  </si>
  <si>
    <t xml:space="preserve">Henry Antonio Guajardo González </t>
  </si>
  <si>
    <t>17496449-1</t>
  </si>
  <si>
    <t>Región del Maule</t>
  </si>
  <si>
    <t>Talca</t>
  </si>
  <si>
    <t>2021-62</t>
  </si>
  <si>
    <t xml:space="preserve">Hernán Ebaristo Bugueño Rubio </t>
  </si>
  <si>
    <t>12365873-6</t>
  </si>
  <si>
    <t>2021-63</t>
  </si>
  <si>
    <t xml:space="preserve">Ian Michael Corcoran Ruiz </t>
  </si>
  <si>
    <t>18282670-7</t>
  </si>
  <si>
    <t>2021-64</t>
  </si>
  <si>
    <t xml:space="preserve">Ignacio Andrés Cáceres Morales </t>
  </si>
  <si>
    <t>16840128-0</t>
  </si>
  <si>
    <t>2021-65</t>
  </si>
  <si>
    <t>"Documento emitido para ser rendido en el D-81 del 2021 de la Subsecretaría de Energía"</t>
  </si>
  <si>
    <t xml:space="preserve">Ignacio Andrés Rivas Zeballos </t>
  </si>
  <si>
    <t>15739910-1</t>
  </si>
  <si>
    <t>2021-66A</t>
  </si>
  <si>
    <t xml:space="preserve">Ignacio Gabriel Tapia Muñoz </t>
  </si>
  <si>
    <t>18166916-0</t>
  </si>
  <si>
    <t xml:space="preserve">Movilidad Sostenible e Hidrógeno Verde </t>
  </si>
  <si>
    <t>2021-66B</t>
  </si>
  <si>
    <t xml:space="preserve">Ignacio René Pacheco Mercado </t>
  </si>
  <si>
    <t>18021278-7</t>
  </si>
  <si>
    <t>2021-66C</t>
  </si>
  <si>
    <t xml:space="preserve">Isabel Flores Gonzalez </t>
  </si>
  <si>
    <t>12254756-6</t>
  </si>
  <si>
    <t>GEF Electromovilidad</t>
  </si>
  <si>
    <t>2021-67</t>
  </si>
  <si>
    <t>"Proyecto GEF - Electromovilidad"</t>
  </si>
  <si>
    <t xml:space="preserve">Iván Jacob Baeza Faúndez </t>
  </si>
  <si>
    <t>17059871-7</t>
  </si>
  <si>
    <t>2021-68</t>
  </si>
  <si>
    <t xml:space="preserve">Jaime Andrés Caro Ochoa </t>
  </si>
  <si>
    <t>13681285-8</t>
  </si>
  <si>
    <t>Punta Arenas</t>
  </si>
  <si>
    <t>2021-69</t>
  </si>
  <si>
    <t xml:space="preserve">Jaime Antonio López González </t>
  </si>
  <si>
    <t>8864061-6</t>
  </si>
  <si>
    <t>2021-74</t>
  </si>
  <si>
    <t>"Documento emitido para ser rendido en el D-78 del 2021 de la Subsecretaría de Energía"</t>
  </si>
  <si>
    <t xml:space="preserve">Javier Andrés Contador Labbé </t>
  </si>
  <si>
    <t>18623225-9</t>
  </si>
  <si>
    <t>Santa María</t>
  </si>
  <si>
    <t>2021-75</t>
  </si>
  <si>
    <t xml:space="preserve">Javier Antonio Martín Lobo </t>
  </si>
  <si>
    <t>25676822-4</t>
  </si>
  <si>
    <t>2021-76</t>
  </si>
  <si>
    <t xml:space="preserve">Javier Ignacio Guajardo Zagal </t>
  </si>
  <si>
    <t>19239953-K</t>
  </si>
  <si>
    <t>2022-01A</t>
  </si>
  <si>
    <t>"Documento emitido para ser rendido en el D-46 del 2022 de la Subsecretaría de Energía"</t>
  </si>
  <si>
    <t xml:space="preserve">Javier Ignacio Rojas Jeanneret </t>
  </si>
  <si>
    <t>18023487-K</t>
  </si>
  <si>
    <t>2022-01B</t>
  </si>
  <si>
    <t xml:space="preserve">Javiera Constanza Brañes Alarcón </t>
  </si>
  <si>
    <t>19812103-7</t>
  </si>
  <si>
    <t>Extranjero</t>
  </si>
  <si>
    <t>2022-01C</t>
  </si>
  <si>
    <t xml:space="preserve">Javiera Paz Orellana Perez </t>
  </si>
  <si>
    <t>18127348-8</t>
  </si>
  <si>
    <t>El Bosque</t>
  </si>
  <si>
    <t>2022-01E</t>
  </si>
  <si>
    <t xml:space="preserve">Javiera Sofía Rojas Ormazabal </t>
  </si>
  <si>
    <t>19043509-1</t>
  </si>
  <si>
    <t>2022-02A</t>
  </si>
  <si>
    <t xml:space="preserve">Jessica Mireya Miranda Galvez </t>
  </si>
  <si>
    <t>9989392-3</t>
  </si>
  <si>
    <t>2022-02C</t>
  </si>
  <si>
    <t xml:space="preserve">José Luis Gutierrez Ramírez </t>
  </si>
  <si>
    <t>15567349-4</t>
  </si>
  <si>
    <t>Región de Coquimbo</t>
  </si>
  <si>
    <t>Coquimbo</t>
  </si>
  <si>
    <t>2022-04A</t>
  </si>
  <si>
    <t xml:space="preserve">José Manuel Lobos Soto </t>
  </si>
  <si>
    <t>16730567-9</t>
  </si>
  <si>
    <t>Región de la Araucanía</t>
  </si>
  <si>
    <t>Pucón</t>
  </si>
  <si>
    <t>2022-05A</t>
  </si>
  <si>
    <t xml:space="preserve">Josué Ignacio Muñoz Muñoz </t>
  </si>
  <si>
    <t>19222898-0</t>
  </si>
  <si>
    <t>2022-05C</t>
  </si>
  <si>
    <t xml:space="preserve">Juan Diego González Vidal </t>
  </si>
  <si>
    <t>18957001-5</t>
  </si>
  <si>
    <t>2022-07</t>
  </si>
  <si>
    <t xml:space="preserve">Juan Pablo Payero Diaz </t>
  </si>
  <si>
    <t>16109231-2</t>
  </si>
  <si>
    <t>2022-08</t>
  </si>
  <si>
    <t xml:space="preserve">Julio César Pinares Esparza </t>
  </si>
  <si>
    <t>8937344-1</t>
  </si>
  <si>
    <t>2022-10</t>
  </si>
  <si>
    <t>16548167-4</t>
  </si>
  <si>
    <t>2022-16</t>
  </si>
  <si>
    <t xml:space="preserve">Leonardo Andrés Espinoza Rivera </t>
  </si>
  <si>
    <t>13458375-4</t>
  </si>
  <si>
    <t>2022-16A</t>
  </si>
  <si>
    <t xml:space="preserve">Lorena Hanay Nuñez Cerna </t>
  </si>
  <si>
    <t>16965732-7</t>
  </si>
  <si>
    <t>Coyhaique</t>
  </si>
  <si>
    <t>2022-16B</t>
  </si>
  <si>
    <t xml:space="preserve">Lorena Patricia Soto Rebolledo </t>
  </si>
  <si>
    <t>13507687-2</t>
  </si>
  <si>
    <t>2022-16C</t>
  </si>
  <si>
    <t xml:space="preserve">Lorena Victoria Soto Ramírez </t>
  </si>
  <si>
    <t>19175125-6</t>
  </si>
  <si>
    <t>Valdivia</t>
  </si>
  <si>
    <t>2022-19</t>
  </si>
  <si>
    <t xml:space="preserve">Luis Álvaro Donoso Marín </t>
  </si>
  <si>
    <t>12889424-1</t>
  </si>
  <si>
    <t>2022-20</t>
  </si>
  <si>
    <t xml:space="preserve">Luis Bahamondes Urrutia </t>
  </si>
  <si>
    <t>7039980-6</t>
  </si>
  <si>
    <t>2022-22</t>
  </si>
  <si>
    <t xml:space="preserve">Luis Eduardo Parra Castro </t>
  </si>
  <si>
    <t>18993606-0</t>
  </si>
  <si>
    <t>2022-33</t>
  </si>
  <si>
    <t xml:space="preserve">Luz Elena Ubilla Borquez </t>
  </si>
  <si>
    <t>17523346-6</t>
  </si>
  <si>
    <t>2022-33A</t>
  </si>
  <si>
    <t xml:space="preserve">Macarena Soledad Mellado Arana </t>
  </si>
  <si>
    <t>13190824-5</t>
  </si>
  <si>
    <t>San Fernando</t>
  </si>
  <si>
    <t>2022-33B</t>
  </si>
  <si>
    <t xml:space="preserve">Makarena Katiuska Leal Lara </t>
  </si>
  <si>
    <t>16048831-K</t>
  </si>
  <si>
    <t>Valdívia</t>
  </si>
  <si>
    <t>2022-33C</t>
  </si>
  <si>
    <t xml:space="preserve">Marcela Maribel Barraza Ledezma </t>
  </si>
  <si>
    <t>9342409-3</t>
  </si>
  <si>
    <t>Dirección Ejecutiva</t>
  </si>
  <si>
    <t>Rosa Riquelme</t>
  </si>
  <si>
    <t>2022-40</t>
  </si>
  <si>
    <t xml:space="preserve">Marcela Paulina Guerrero Bórquez </t>
  </si>
  <si>
    <t>9880457-9</t>
  </si>
  <si>
    <t>Villa Alemana</t>
  </si>
  <si>
    <t>2022-40C</t>
  </si>
  <si>
    <t xml:space="preserve">María Cristina Victoriano Bugueño </t>
  </si>
  <si>
    <t>12881117-6</t>
  </si>
  <si>
    <t>2022-41A</t>
  </si>
  <si>
    <t xml:space="preserve">María Fernanda Rioseco Álvarez </t>
  </si>
  <si>
    <t>19135128-2</t>
  </si>
  <si>
    <t>2022-42A</t>
  </si>
  <si>
    <t xml:space="preserve">María Gabriela Matus Gálvez </t>
  </si>
  <si>
    <t>10870707-0</t>
  </si>
  <si>
    <t>2022-47</t>
  </si>
  <si>
    <t xml:space="preserve">María Ignacia López Cabezas </t>
  </si>
  <si>
    <t>18261857-8</t>
  </si>
  <si>
    <t>2022-47A</t>
  </si>
  <si>
    <t xml:space="preserve">Maria Jose Arteaga Salazar </t>
  </si>
  <si>
    <t>18242295-9</t>
  </si>
  <si>
    <t>2022-48</t>
  </si>
  <si>
    <t xml:space="preserve">Maria Virginia Berterreix Bonis </t>
  </si>
  <si>
    <t>27062528-2</t>
  </si>
  <si>
    <t>2022-49-01</t>
  </si>
  <si>
    <t xml:space="preserve">Mariela Adriana Castillo Quijon </t>
  </si>
  <si>
    <t>15563159-7</t>
  </si>
  <si>
    <t>2022-49-02</t>
  </si>
  <si>
    <t xml:space="preserve">Martín Gabriel Ossa Maucher </t>
  </si>
  <si>
    <t>16795038-8</t>
  </si>
  <si>
    <t>2022-49-03</t>
  </si>
  <si>
    <t xml:space="preserve">Matias Antonio Vera Zurita </t>
  </si>
  <si>
    <t>16283636-6</t>
  </si>
  <si>
    <t>2022-49-04</t>
  </si>
  <si>
    <t xml:space="preserve">Matías Gastón Farías González </t>
  </si>
  <si>
    <t>19341714-0</t>
  </si>
  <si>
    <t>Conchalí</t>
  </si>
  <si>
    <t>2022-49-05</t>
  </si>
  <si>
    <t xml:space="preserve">Matias Roberto Castro Ceroni </t>
  </si>
  <si>
    <t>18407939-9</t>
  </si>
  <si>
    <t>2022-49-06</t>
  </si>
  <si>
    <t xml:space="preserve">Melissa Escobillana Acevedo </t>
  </si>
  <si>
    <t>17679765-7</t>
  </si>
  <si>
    <t>Quinta Normal</t>
  </si>
  <si>
    <t>2022-49-07</t>
  </si>
  <si>
    <t xml:space="preserve">Miguel Angel Muñoz Castillo </t>
  </si>
  <si>
    <t>19127515-2</t>
  </si>
  <si>
    <t>2022-49-08</t>
  </si>
  <si>
    <t xml:space="preserve">Moraima Jeannette Iturra Iturra </t>
  </si>
  <si>
    <t>14059478-4</t>
  </si>
  <si>
    <t>Región del Ñuble</t>
  </si>
  <si>
    <t>Chillán Viejo</t>
  </si>
  <si>
    <t>2022-49-09</t>
  </si>
  <si>
    <t xml:space="preserve">Natalia Alejandra Arellano Agurto </t>
  </si>
  <si>
    <t>19035792-9</t>
  </si>
  <si>
    <t>2022-49-10</t>
  </si>
  <si>
    <t xml:space="preserve">Natalia Benedicte Noël Hinque Noemie </t>
  </si>
  <si>
    <t>19077173-3</t>
  </si>
  <si>
    <t>La Condes</t>
  </si>
  <si>
    <t>2022-49-11</t>
  </si>
  <si>
    <t xml:space="preserve">Natalia Ximena Bustos Guzmán </t>
  </si>
  <si>
    <t>17421868-4</t>
  </si>
  <si>
    <t>2022-49-12</t>
  </si>
  <si>
    <t xml:space="preserve">Nathaly Nicol Castillo Juarez </t>
  </si>
  <si>
    <t>18235008-7</t>
  </si>
  <si>
    <t>Antofagasta</t>
  </si>
  <si>
    <t>2022-49-13</t>
  </si>
  <si>
    <t xml:space="preserve">Nelson Manuel Jara Donoso </t>
  </si>
  <si>
    <t>18104727-5</t>
  </si>
  <si>
    <t>2022-49-14</t>
  </si>
  <si>
    <t xml:space="preserve">Nicolás Gabriel Hurtado Arroyo </t>
  </si>
  <si>
    <t>18359371-4</t>
  </si>
  <si>
    <t>2022-49-15</t>
  </si>
  <si>
    <t xml:space="preserve">Nicole Estefanny Morales Ruz </t>
  </si>
  <si>
    <t>18900933-K</t>
  </si>
  <si>
    <t>2022-49-16</t>
  </si>
  <si>
    <t xml:space="preserve">Óscar Manuel González Candia </t>
  </si>
  <si>
    <t>12024196-6</t>
  </si>
  <si>
    <t>2022-49-17</t>
  </si>
  <si>
    <t xml:space="preserve">Pablo Esteban Rubilar Pino </t>
  </si>
  <si>
    <t>15677455-3</t>
  </si>
  <si>
    <t>2022-49-18</t>
  </si>
  <si>
    <t xml:space="preserve">Pacífico Segundo Carrasco González </t>
  </si>
  <si>
    <t>5116712-0</t>
  </si>
  <si>
    <t>2022-49A</t>
  </si>
  <si>
    <t xml:space="preserve">Paloma Francisca Jaramillo Sobarzo </t>
  </si>
  <si>
    <t>19601863-8</t>
  </si>
  <si>
    <t>2022-49B</t>
  </si>
  <si>
    <t xml:space="preserve">Pamela Antonieta Mora Paredes </t>
  </si>
  <si>
    <t>13995991-4</t>
  </si>
  <si>
    <t>2022-49C</t>
  </si>
  <si>
    <t>Pamela Edith Almendra Martínez</t>
  </si>
  <si>
    <t>17244650-7</t>
  </si>
  <si>
    <t>2022-49D</t>
  </si>
  <si>
    <t xml:space="preserve">Paulina Ester Sepúlveda San Martín </t>
  </si>
  <si>
    <t>17086336-4</t>
  </si>
  <si>
    <t>2022-51A</t>
  </si>
  <si>
    <t xml:space="preserve">Paulina Ivonne Escobar Quintana </t>
  </si>
  <si>
    <t>14300429-5</t>
  </si>
  <si>
    <t>2022-51C</t>
  </si>
  <si>
    <t xml:space="preserve">Pedro Jazer Vergara Vásquez </t>
  </si>
  <si>
    <t>18221791-3</t>
  </si>
  <si>
    <t>2022-51D</t>
  </si>
  <si>
    <t xml:space="preserve">Pilar Patricia Maité Lapuente Fuentes </t>
  </si>
  <si>
    <t>15126391-7</t>
  </si>
  <si>
    <t>2022-51F</t>
  </si>
  <si>
    <t xml:space="preserve">Raúl Esteban Meléndez Espinosa </t>
  </si>
  <si>
    <t>17058105-9</t>
  </si>
  <si>
    <t>Región de O'Higgins</t>
  </si>
  <si>
    <t>Rengo</t>
  </si>
  <si>
    <t>2022-51H</t>
  </si>
  <si>
    <t xml:space="preserve">Raul Riveros Salvatierra </t>
  </si>
  <si>
    <t>13919429-2</t>
  </si>
  <si>
    <t>Domicilio particular (Santiago) o Agencia</t>
  </si>
  <si>
    <t>2022-51I</t>
  </si>
  <si>
    <t xml:space="preserve">Ricardo Alfredo Flores Díaz </t>
  </si>
  <si>
    <t>20116207-6</t>
  </si>
  <si>
    <t>Los Ángeles</t>
  </si>
  <si>
    <t>2022-56A</t>
  </si>
  <si>
    <t xml:space="preserve">Ricardo Andrés Rojas Cisternas </t>
  </si>
  <si>
    <t>16404219-7</t>
  </si>
  <si>
    <t>2022-56B</t>
  </si>
  <si>
    <t xml:space="preserve">Roberto Celis Palma </t>
  </si>
  <si>
    <t>14356893-8</t>
  </si>
  <si>
    <t>2022-56C</t>
  </si>
  <si>
    <t xml:space="preserve">Rodolfo Junior Puchi Quevedo </t>
  </si>
  <si>
    <t>16765136-4</t>
  </si>
  <si>
    <t>2022-57</t>
  </si>
  <si>
    <t>Rodrigo Alexis Abarca Flores</t>
  </si>
  <si>
    <t>17779783-9</t>
  </si>
  <si>
    <t>GIZ</t>
  </si>
  <si>
    <t>2022-58</t>
  </si>
  <si>
    <t>"Proyecto GIZ"</t>
  </si>
  <si>
    <t xml:space="preserve">Rodrigo Gregorio Barros Astudillo </t>
  </si>
  <si>
    <t>15843861-5</t>
  </si>
  <si>
    <t>2022-59</t>
  </si>
  <si>
    <t xml:space="preserve">Rodrigo Ignacio Barrera Rojas </t>
  </si>
  <si>
    <t>16360819-7</t>
  </si>
  <si>
    <t>2022-60</t>
  </si>
  <si>
    <t xml:space="preserve">Rosa Ester Carolina Riquelme Hermosilla </t>
  </si>
  <si>
    <t>17424230-5</t>
  </si>
  <si>
    <t>2022-65C</t>
  </si>
  <si>
    <t xml:space="preserve">Sandra Elizabeth Norambuena Bahamondes </t>
  </si>
  <si>
    <t>16379582-5</t>
  </si>
  <si>
    <t>2022-65G</t>
  </si>
  <si>
    <t xml:space="preserve">Sebastián Alberto Vera Fuentes </t>
  </si>
  <si>
    <t>16996927-2</t>
  </si>
  <si>
    <t>Industrial Energy Manager (IEM Mineros)</t>
  </si>
  <si>
    <t>2022-76</t>
  </si>
  <si>
    <t xml:space="preserve">Sebastián Alejandro Valenzuela Asenjo </t>
  </si>
  <si>
    <t>15315843-6</t>
  </si>
  <si>
    <t>2022-77A</t>
  </si>
  <si>
    <t>"Documento emitido para ser rendido en el D-173 del 2022 de la Subsecretaría de Energía"</t>
  </si>
  <si>
    <t xml:space="preserve">Sebastián Gerardo Coronado Navarro </t>
  </si>
  <si>
    <t>19488744-2</t>
  </si>
  <si>
    <t>2022-78A</t>
  </si>
  <si>
    <t xml:space="preserve">Sebastian Jure Wilkens </t>
  </si>
  <si>
    <t>10343786-5</t>
  </si>
  <si>
    <t>2022-80A</t>
  </si>
  <si>
    <t>"Documento emitido para ser rendido en el D-211 del 2022 de la Subsecretaría de Energía"</t>
  </si>
  <si>
    <t xml:space="preserve">Sebastián Nicolás Goza Ferreira </t>
  </si>
  <si>
    <t>18702732-2</t>
  </si>
  <si>
    <t>2022-80B</t>
  </si>
  <si>
    <t xml:space="preserve">Sergio Esteban Poblete Sepúlveda </t>
  </si>
  <si>
    <t>17027416-4</t>
  </si>
  <si>
    <t>2022-80C</t>
  </si>
  <si>
    <t xml:space="preserve">Silvana Macarena Espejo Piñats </t>
  </si>
  <si>
    <t>16666561-2</t>
  </si>
  <si>
    <t>2022-81A</t>
  </si>
  <si>
    <t>"Documento emitido para ser rendido en el D-85 del 2022 de la Subsecretaría de Energía"</t>
  </si>
  <si>
    <t xml:space="preserve">Simón Andrés Jarpa Mateluna </t>
  </si>
  <si>
    <t>16117545-5</t>
  </si>
  <si>
    <t>2022-81B</t>
  </si>
  <si>
    <t xml:space="preserve">Solange Andrea Radal Araya </t>
  </si>
  <si>
    <t>12895839-8</t>
  </si>
  <si>
    <t>2022-81C</t>
  </si>
  <si>
    <t xml:space="preserve">Soledad Constanza Palma Sierra </t>
  </si>
  <si>
    <t>15831277-8</t>
  </si>
  <si>
    <t>2022-81D</t>
  </si>
  <si>
    <t xml:space="preserve">Stephany Constanza Andrea Gonzalo Rojas </t>
  </si>
  <si>
    <t>16750762-K</t>
  </si>
  <si>
    <t>2022-82A</t>
  </si>
  <si>
    <t xml:space="preserve">Tamara Andrea Monroy Alvear </t>
  </si>
  <si>
    <t>16840031-4</t>
  </si>
  <si>
    <t>Región de Arica y Parinacota</t>
  </si>
  <si>
    <t>Arica</t>
  </si>
  <si>
    <t>2023-01A</t>
  </si>
  <si>
    <t>"Documento emitido para ser rendido en el D-11 del 2023 de la Subsecretaría de Energía"</t>
  </si>
  <si>
    <t xml:space="preserve">Tamara Virginia Antonia Jorquera Caballero </t>
  </si>
  <si>
    <t>17674890-7</t>
  </si>
  <si>
    <t>2023-01B</t>
  </si>
  <si>
    <t xml:space="preserve">Valentina Paz Contreras Acevedo </t>
  </si>
  <si>
    <t>19517727-9</t>
  </si>
  <si>
    <t>Talagante</t>
  </si>
  <si>
    <t>2023-01C</t>
  </si>
  <si>
    <t xml:space="preserve">Verónica Fernanda Palacios Sepúlveda </t>
  </si>
  <si>
    <t>13906557-3</t>
  </si>
  <si>
    <t>2023-02A</t>
  </si>
  <si>
    <t xml:space="preserve">Victor Humberto Vinagre Diaz </t>
  </si>
  <si>
    <t>16406773-4</t>
  </si>
  <si>
    <t>2023-02B</t>
  </si>
  <si>
    <t xml:space="preserve">Víctor Manuel Pino Casanova </t>
  </si>
  <si>
    <t>18341018-0</t>
  </si>
  <si>
    <t>2023-02C</t>
  </si>
  <si>
    <t xml:space="preserve">Víctor Manuel Pizarro Ortiz </t>
  </si>
  <si>
    <t>18541394-2</t>
  </si>
  <si>
    <t>El Monte</t>
  </si>
  <si>
    <t>2023-03A</t>
  </si>
  <si>
    <t xml:space="preserve">Víctor Manuel Toro Lara </t>
  </si>
  <si>
    <t>19652417-7</t>
  </si>
  <si>
    <t>2023-03B</t>
  </si>
  <si>
    <t xml:space="preserve">Whitney Pamela Bovet Muñoz </t>
  </si>
  <si>
    <t>18731110-1</t>
  </si>
  <si>
    <t>2023-04A</t>
  </si>
  <si>
    <t xml:space="preserve">Yani Auth Ramírez </t>
  </si>
  <si>
    <t>15337277-2</t>
  </si>
  <si>
    <t>2023-04B</t>
  </si>
  <si>
    <t xml:space="preserve">Yanina Carina Inostroza Medina </t>
  </si>
  <si>
    <t>18987977-6</t>
  </si>
  <si>
    <t>2023-05A</t>
  </si>
  <si>
    <t xml:space="preserve">Yasna Lorena Vargas Vargas </t>
  </si>
  <si>
    <t>17298236-0</t>
  </si>
  <si>
    <t>2023-05B</t>
  </si>
  <si>
    <t xml:space="preserve">Yerko Del Jesús Arteaga Guaquín </t>
  </si>
  <si>
    <t>18551479-K</t>
  </si>
  <si>
    <t>2023-05C</t>
  </si>
  <si>
    <t>2023-06A</t>
  </si>
  <si>
    <t>2023-07A</t>
  </si>
  <si>
    <t>2023-07B</t>
  </si>
  <si>
    <t>2023-07C</t>
  </si>
  <si>
    <t>2023-08A</t>
  </si>
  <si>
    <t>2023-08B</t>
  </si>
  <si>
    <t>2023-08C</t>
  </si>
  <si>
    <t>2023-09B</t>
  </si>
  <si>
    <t>2023-09C</t>
  </si>
  <si>
    <t>2023-10A</t>
  </si>
  <si>
    <t>2023-10B</t>
  </si>
  <si>
    <t>2023-10C</t>
  </si>
  <si>
    <t>2023-11C</t>
  </si>
  <si>
    <t>2023-12A</t>
  </si>
  <si>
    <t>2023-12B</t>
  </si>
  <si>
    <t>2023-13A</t>
  </si>
  <si>
    <t>"Documento emitido para ser rendido en el D-139 del 2023 de la Subsecretaría de Energía"</t>
  </si>
  <si>
    <t>2023-14A</t>
  </si>
  <si>
    <t>2023-15A</t>
  </si>
  <si>
    <t>2023-16A</t>
  </si>
  <si>
    <t>"Documento emitido para ser rendido en el D-130 del 2023 de la Subsecretaría de Energía"</t>
  </si>
  <si>
    <t>2023-16B</t>
  </si>
  <si>
    <t>2023-16C</t>
  </si>
  <si>
    <t>2023-17A</t>
  </si>
  <si>
    <t>2023-17B</t>
  </si>
  <si>
    <t>2023-17C</t>
  </si>
  <si>
    <t>2023-18A</t>
  </si>
  <si>
    <t>2023-18B</t>
  </si>
  <si>
    <t>2023-18C</t>
  </si>
  <si>
    <t>2023-19A</t>
  </si>
  <si>
    <t>2023-19B</t>
  </si>
  <si>
    <t>2023-19C</t>
  </si>
  <si>
    <t>2023-19D</t>
  </si>
  <si>
    <t>2023-20A</t>
  </si>
  <si>
    <t>2023-20B</t>
  </si>
  <si>
    <t>2023-20C</t>
  </si>
  <si>
    <t>2023-21A</t>
  </si>
  <si>
    <t>2023-21B</t>
  </si>
  <si>
    <t>2023-21C</t>
  </si>
  <si>
    <t>2023-22A</t>
  </si>
  <si>
    <t>2023-22B</t>
  </si>
  <si>
    <t>2023-22C</t>
  </si>
  <si>
    <t>Aporte Privado</t>
  </si>
  <si>
    <t>2023-24A</t>
  </si>
  <si>
    <t>2023-25A</t>
  </si>
  <si>
    <t>2023-26A</t>
  </si>
  <si>
    <t>2023-34A</t>
  </si>
  <si>
    <t>2023-34B</t>
  </si>
  <si>
    <t>2023-34C</t>
  </si>
  <si>
    <t>2023-36A</t>
  </si>
  <si>
    <t>"Documento emitido para ser rendido en el D-272 del 2022 de la Subsecretaría de Energía"</t>
  </si>
  <si>
    <t>2023-36B</t>
  </si>
  <si>
    <t>2023-36C</t>
  </si>
  <si>
    <t>2023-40A</t>
  </si>
  <si>
    <t>2023-40B</t>
  </si>
  <si>
    <t>2023-40C</t>
  </si>
  <si>
    <t>2023-41A</t>
  </si>
  <si>
    <t>2023-41B</t>
  </si>
  <si>
    <t>2023-41C</t>
  </si>
  <si>
    <t>2023-42A</t>
  </si>
  <si>
    <t>2023-42C</t>
  </si>
  <si>
    <t>2023-47A</t>
  </si>
  <si>
    <t>2023-47B</t>
  </si>
  <si>
    <t>2023-47C</t>
  </si>
  <si>
    <t>2023-49A</t>
  </si>
  <si>
    <t>2023-49B</t>
  </si>
  <si>
    <t>2023-49C</t>
  </si>
  <si>
    <t>2023-55A</t>
  </si>
  <si>
    <t>2023-80A</t>
  </si>
  <si>
    <t>"Documento emitido para ser rendido en el D-270 del 2022 de la Subsecretaría de Energía"</t>
  </si>
  <si>
    <t>2023-80B</t>
  </si>
  <si>
    <t>2023-80C</t>
  </si>
  <si>
    <t xml:space="preserve">1- </t>
  </si>
  <si>
    <t>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</si>
</sst>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$&quot;* #,##0_ ;_ &quot;$&quot;* \-#,##0_ ;_ &quot;$&quot;* &quot;-&quot;_ ;_ @_ "/>
    <numFmt numFmtId="164" formatCode="d/m/yyyy"/>
    <numFmt numFmtId="165" formatCode="[$$-340A]#,##0"/>
    <numFmt numFmtId="166" formatCode="0.00;\-0.00;"/>
    <numFmt numFmtId="167" formatCode=";;;"/>
    <numFmt numFmtId="168" formatCode="_-&quot;$&quot;\ * #,##0_-;\-&quot;$&quot;\ * #,##0_-;_-&quot;$&quot;\ * &quot;-&quot;??_-;_-@"/>
    <numFmt numFmtId="169" formatCode="_ [$$-340A]* #,##0_ ;_ [$$-340A]* \-#,##0_ ;_ [$$-340A]* &quot;-&quot;_ ;_ @_ "/>
    <numFmt numFmtId="170" formatCode="#,##0;[Red]#,##0"/>
    <numFmt numFmtId="171" formatCode="_-&quot;$&quot;* #,##0_-;\-&quot;$&quot;* #,##0_-;_-&quot;$&quot;* &quot;-&quot;_-;_-@"/>
  </numFmts>
  <fonts count="27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8"/>
      <color theme="1"/>
      <name val="Verdana"/>
    </font>
    <font>
      <b/>
      <sz val="7"/>
      <color theme="1"/>
      <name val="Verdana"/>
    </font>
    <font>
      <b/>
      <sz val="10"/>
      <color theme="1"/>
      <name val="Calibri"/>
    </font>
    <font>
      <sz val="10"/>
      <color theme="1"/>
      <name val="Calibri"/>
    </font>
    <font>
      <sz val="8"/>
      <color theme="1"/>
      <name val="Verdana"/>
    </font>
    <font>
      <sz val="11"/>
      <color theme="1"/>
      <name val="Verdana"/>
    </font>
    <font>
      <sz val="6"/>
      <color theme="1"/>
      <name val="Verdana"/>
    </font>
    <font>
      <b/>
      <sz val="6"/>
      <color theme="1"/>
      <name val="Verdana"/>
    </font>
    <font>
      <b/>
      <sz val="9"/>
      <color theme="1"/>
      <name val="Verdana"/>
    </font>
    <font>
      <sz val="9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b/>
      <sz val="10"/>
      <color rgb="FFFF0000"/>
      <name val="Calibri"/>
    </font>
    <font>
      <sz val="10"/>
      <color rgb="FFFF0000"/>
      <name val="Calibri"/>
    </font>
    <font>
      <b/>
      <sz val="12"/>
      <color theme="1"/>
      <name val="Calibri"/>
    </font>
    <font>
      <sz val="12"/>
      <color theme="1"/>
      <name val="Arial Narrow"/>
    </font>
    <font>
      <sz val="11"/>
      <color theme="1"/>
      <name val="Arial Narrow"/>
    </font>
    <font>
      <b/>
      <sz val="12"/>
      <color theme="0"/>
      <name val="Arial Narrow"/>
    </font>
    <font>
      <b/>
      <sz val="12"/>
      <color theme="1"/>
      <name val="Arial Narrow"/>
    </font>
    <font>
      <sz val="11"/>
      <color theme="1"/>
      <name val="Calibri"/>
      <scheme val="minor"/>
    </font>
    <font>
      <sz val="11"/>
      <color rgb="FF000000"/>
      <name val="Calibri"/>
    </font>
    <font>
      <sz val="10"/>
      <color theme="1"/>
      <name val="Arial"/>
    </font>
    <font>
      <b/>
      <sz val="10"/>
      <color rgb="FFC55A11"/>
      <name val="Calibri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FF8F71"/>
        <bgColor rgb="FFFF8F71"/>
      </patternFill>
    </fill>
    <fill>
      <patternFill patternType="solid">
        <fgColor rgb="FFD097ED"/>
        <bgColor rgb="FFD097ED"/>
      </patternFill>
    </fill>
    <fill>
      <patternFill patternType="solid">
        <fgColor theme="4"/>
        <bgColor theme="4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</fills>
  <borders count="1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2" borderId="9" xfId="0" applyFont="1" applyFill="1" applyBorder="1"/>
    <xf numFmtId="0" fontId="1" fillId="2" borderId="9" xfId="0" applyFont="1" applyFill="1" applyBorder="1"/>
    <xf numFmtId="0" fontId="4" fillId="2" borderId="9" xfId="0" applyFont="1" applyFill="1" applyBorder="1" applyAlignment="1">
      <alignment vertical="center"/>
    </xf>
    <xf numFmtId="0" fontId="7" fillId="0" borderId="0" xfId="0" applyFont="1"/>
    <xf numFmtId="0" fontId="9" fillId="2" borderId="9" xfId="0" applyFont="1" applyFill="1" applyBorder="1"/>
    <xf numFmtId="0" fontId="6" fillId="0" borderId="0" xfId="0" applyFont="1"/>
    <xf numFmtId="0" fontId="1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34" xfId="0" applyFont="1" applyFill="1" applyBorder="1"/>
    <xf numFmtId="0" fontId="6" fillId="3" borderId="35" xfId="0" applyFont="1" applyFill="1" applyBorder="1"/>
    <xf numFmtId="0" fontId="6" fillId="3" borderId="36" xfId="0" applyFont="1" applyFill="1" applyBorder="1"/>
    <xf numFmtId="49" fontId="4" fillId="0" borderId="37" xfId="0" applyNumberFormat="1" applyFont="1" applyBorder="1" applyAlignment="1">
      <alignment horizontal="center" wrapText="1"/>
    </xf>
    <xf numFmtId="164" fontId="8" fillId="4" borderId="41" xfId="0" applyNumberFormat="1" applyFont="1" applyFill="1" applyBorder="1" applyAlignment="1">
      <alignment horizontal="center"/>
    </xf>
    <xf numFmtId="164" fontId="8" fillId="4" borderId="42" xfId="0" applyNumberFormat="1" applyFont="1" applyFill="1" applyBorder="1"/>
    <xf numFmtId="0" fontId="8" fillId="4" borderId="42" xfId="0" applyFont="1" applyFill="1" applyBorder="1"/>
    <xf numFmtId="0" fontId="8" fillId="4" borderId="43" xfId="0" applyFont="1" applyFill="1" applyBorder="1"/>
    <xf numFmtId="0" fontId="7" fillId="3" borderId="35" xfId="0" applyFont="1" applyFill="1" applyBorder="1"/>
    <xf numFmtId="0" fontId="7" fillId="3" borderId="36" xfId="0" applyFont="1" applyFill="1" applyBorder="1"/>
    <xf numFmtId="0" fontId="5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9" fontId="11" fillId="2" borderId="66" xfId="0" applyNumberFormat="1" applyFont="1" applyFill="1" applyBorder="1" applyAlignment="1">
      <alignment horizontal="center" vertical="center" wrapText="1"/>
    </xf>
    <xf numFmtId="9" fontId="11" fillId="0" borderId="61" xfId="0" applyNumberFormat="1" applyFont="1" applyBorder="1" applyAlignment="1">
      <alignment horizontal="center"/>
    </xf>
    <xf numFmtId="9" fontId="11" fillId="0" borderId="67" xfId="0" applyNumberFormat="1" applyFont="1" applyBorder="1" applyAlignment="1">
      <alignment horizontal="center"/>
    </xf>
    <xf numFmtId="165" fontId="10" fillId="2" borderId="68" xfId="0" applyNumberFormat="1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165" fontId="11" fillId="5" borderId="81" xfId="0" applyNumberFormat="1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center" vertical="center"/>
    </xf>
    <xf numFmtId="3" fontId="10" fillId="0" borderId="81" xfId="0" applyNumberFormat="1" applyFont="1" applyBorder="1" applyAlignment="1">
      <alignment horizontal="center" vertical="center"/>
    </xf>
    <xf numFmtId="165" fontId="10" fillId="0" borderId="81" xfId="0" applyNumberFormat="1" applyFont="1" applyBorder="1" applyAlignment="1">
      <alignment horizontal="center" vertical="center"/>
    </xf>
    <xf numFmtId="0" fontId="9" fillId="0" borderId="0" xfId="0" applyFont="1"/>
    <xf numFmtId="0" fontId="14" fillId="2" borderId="9" xfId="0" applyFont="1" applyFill="1" applyBorder="1" applyAlignment="1">
      <alignment horizontal="right"/>
    </xf>
    <xf numFmtId="0" fontId="14" fillId="2" borderId="9" xfId="0" applyFont="1" applyFill="1" applyBorder="1"/>
    <xf numFmtId="14" fontId="4" fillId="2" borderId="102" xfId="0" applyNumberFormat="1" applyFont="1" applyFill="1" applyBorder="1" applyAlignment="1">
      <alignment vertical="center" wrapText="1"/>
    </xf>
    <xf numFmtId="0" fontId="4" fillId="4" borderId="103" xfId="0" applyFont="1" applyFill="1" applyBorder="1" applyAlignment="1">
      <alignment vertical="center" wrapText="1"/>
    </xf>
    <xf numFmtId="14" fontId="8" fillId="4" borderId="104" xfId="0" applyNumberFormat="1" applyFont="1" applyFill="1" applyBorder="1" applyAlignment="1">
      <alignment vertical="center" wrapText="1"/>
    </xf>
    <xf numFmtId="9" fontId="4" fillId="2" borderId="81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7" fontId="9" fillId="5" borderId="9" xfId="0" applyNumberFormat="1" applyFont="1" applyFill="1" applyBorder="1"/>
    <xf numFmtId="0" fontId="8" fillId="4" borderId="106" xfId="0" applyFont="1" applyFill="1" applyBorder="1"/>
    <xf numFmtId="0" fontId="8" fillId="4" borderId="107" xfId="0" applyFont="1" applyFill="1" applyBorder="1"/>
    <xf numFmtId="0" fontId="8" fillId="4" borderId="75" xfId="0" applyFont="1" applyFill="1" applyBorder="1"/>
    <xf numFmtId="0" fontId="8" fillId="4" borderId="109" xfId="0" applyFont="1" applyFill="1" applyBorder="1"/>
    <xf numFmtId="0" fontId="8" fillId="4" borderId="77" xfId="0" applyFont="1" applyFill="1" applyBorder="1"/>
    <xf numFmtId="0" fontId="8" fillId="4" borderId="110" xfId="0" applyFont="1" applyFill="1" applyBorder="1"/>
    <xf numFmtId="14" fontId="8" fillId="4" borderId="81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14" fontId="8" fillId="2" borderId="115" xfId="0" applyNumberFormat="1" applyFont="1" applyFill="1" applyBorder="1" applyAlignment="1">
      <alignment horizontal="center" vertical="center"/>
    </xf>
    <xf numFmtId="20" fontId="1" fillId="0" borderId="71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14" fontId="8" fillId="2" borderId="116" xfId="0" applyNumberFormat="1" applyFont="1" applyFill="1" applyBorder="1" applyAlignment="1">
      <alignment horizontal="center" vertical="center"/>
    </xf>
    <xf numFmtId="20" fontId="1" fillId="0" borderId="78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2" borderId="119" xfId="0" applyFont="1" applyFill="1" applyBorder="1"/>
    <xf numFmtId="0" fontId="1" fillId="2" borderId="120" xfId="0" applyFont="1" applyFill="1" applyBorder="1"/>
    <xf numFmtId="0" fontId="1" fillId="2" borderId="66" xfId="0" applyFont="1" applyFill="1" applyBorder="1"/>
    <xf numFmtId="0" fontId="3" fillId="2" borderId="42" xfId="0" applyFont="1" applyFill="1" applyBorder="1" applyAlignment="1">
      <alignment horizontal="left"/>
    </xf>
    <xf numFmtId="14" fontId="13" fillId="2" borderId="42" xfId="0" applyNumberFormat="1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/>
    </xf>
    <xf numFmtId="0" fontId="3" fillId="2" borderId="66" xfId="0" applyFont="1" applyFill="1" applyBorder="1"/>
    <xf numFmtId="0" fontId="1" fillId="2" borderId="9" xfId="0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1" fillId="2" borderId="103" xfId="0" applyFont="1" applyFill="1" applyBorder="1" applyAlignment="1">
      <alignment horizontal="center" vertical="top"/>
    </xf>
    <xf numFmtId="0" fontId="1" fillId="2" borderId="121" xfId="0" applyFont="1" applyFill="1" applyBorder="1" applyAlignment="1">
      <alignment horizontal="center" vertical="top"/>
    </xf>
    <xf numFmtId="0" fontId="1" fillId="2" borderId="104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19" xfId="0" applyFont="1" applyFill="1" applyBorder="1" applyAlignment="1">
      <alignment horizontal="left" vertical="top"/>
    </xf>
    <xf numFmtId="14" fontId="1" fillId="4" borderId="122" xfId="0" applyNumberFormat="1" applyFont="1" applyFill="1" applyBorder="1" applyAlignment="1">
      <alignment vertical="top"/>
    </xf>
    <xf numFmtId="20" fontId="1" fillId="4" borderId="123" xfId="0" applyNumberFormat="1" applyFont="1" applyFill="1" applyBorder="1" applyAlignment="1">
      <alignment vertical="top"/>
    </xf>
    <xf numFmtId="0" fontId="1" fillId="4" borderId="124" xfId="0" applyFont="1" applyFill="1" applyBorder="1" applyAlignment="1">
      <alignment vertical="top"/>
    </xf>
    <xf numFmtId="0" fontId="1" fillId="2" borderId="125" xfId="0" applyFont="1" applyFill="1" applyBorder="1" applyAlignment="1">
      <alignment horizontal="left" vertical="top"/>
    </xf>
    <xf numFmtId="14" fontId="1" fillId="4" borderId="77" xfId="0" applyNumberFormat="1" applyFont="1" applyFill="1" applyBorder="1" applyAlignment="1">
      <alignment vertical="top"/>
    </xf>
    <xf numFmtId="20" fontId="1" fillId="4" borderId="78" xfId="0" applyNumberFormat="1" applyFont="1" applyFill="1" applyBorder="1" applyAlignment="1">
      <alignment vertical="top"/>
    </xf>
    <xf numFmtId="0" fontId="1" fillId="4" borderId="79" xfId="0" applyFont="1" applyFill="1" applyBorder="1" applyAlignment="1">
      <alignment vertical="top"/>
    </xf>
    <xf numFmtId="0" fontId="1" fillId="2" borderId="126" xfId="0" applyFont="1" applyFill="1" applyBorder="1"/>
    <xf numFmtId="0" fontId="19" fillId="0" borderId="0" xfId="0" applyFont="1"/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1" fillId="11" borderId="70" xfId="0" applyFont="1" applyFill="1" applyBorder="1" applyAlignment="1">
      <alignment horizontal="center"/>
    </xf>
    <xf numFmtId="0" fontId="19" fillId="2" borderId="9" xfId="0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0" fontId="21" fillId="11" borderId="75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164" fontId="19" fillId="0" borderId="0" xfId="0" applyNumberFormat="1" applyFont="1" applyAlignment="1">
      <alignment horizontal="center"/>
    </xf>
    <xf numFmtId="0" fontId="21" fillId="11" borderId="77" xfId="0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4" borderId="75" xfId="0" applyFont="1" applyFill="1" applyBorder="1" applyAlignment="1">
      <alignment horizontal="center"/>
    </xf>
    <xf numFmtId="168" fontId="19" fillId="0" borderId="43" xfId="0" applyNumberFormat="1" applyFont="1" applyBorder="1" applyAlignment="1">
      <alignment horizontal="center" vertical="center"/>
    </xf>
    <xf numFmtId="0" fontId="19" fillId="13" borderId="75" xfId="0" applyFont="1" applyFill="1" applyBorder="1" applyAlignment="1">
      <alignment horizontal="center"/>
    </xf>
    <xf numFmtId="0" fontId="19" fillId="14" borderId="75" xfId="0" applyFont="1" applyFill="1" applyBorder="1" applyAlignment="1">
      <alignment horizontal="center"/>
    </xf>
    <xf numFmtId="168" fontId="19" fillId="0" borderId="25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21" fillId="11" borderId="132" xfId="0" applyFont="1" applyFill="1" applyBorder="1" applyAlignment="1">
      <alignment horizontal="center" vertical="center"/>
    </xf>
    <xf numFmtId="0" fontId="21" fillId="11" borderId="104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69" fontId="19" fillId="0" borderId="43" xfId="0" applyNumberFormat="1" applyFont="1" applyBorder="1" applyAlignment="1">
      <alignment horizontal="center" vertical="center"/>
    </xf>
    <xf numFmtId="170" fontId="19" fillId="0" borderId="0" xfId="0" applyNumberFormat="1" applyFont="1"/>
    <xf numFmtId="0" fontId="19" fillId="0" borderId="7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9" fontId="19" fillId="0" borderId="134" xfId="0" applyNumberFormat="1" applyFont="1" applyBorder="1" applyAlignment="1">
      <alignment horizontal="center" vertical="center"/>
    </xf>
    <xf numFmtId="0" fontId="19" fillId="5" borderId="132" xfId="0" applyFont="1" applyFill="1" applyBorder="1" applyAlignment="1">
      <alignment horizontal="center" vertical="center"/>
    </xf>
    <xf numFmtId="169" fontId="19" fillId="5" borderId="104" xfId="0" applyNumberFormat="1" applyFont="1" applyFill="1" applyBorder="1" applyAlignment="1">
      <alignment horizontal="center" vertical="center"/>
    </xf>
    <xf numFmtId="3" fontId="22" fillId="0" borderId="0" xfId="0" applyNumberFormat="1" applyFont="1"/>
    <xf numFmtId="0" fontId="3" fillId="3" borderId="9" xfId="0" applyFont="1" applyFill="1" applyBorder="1"/>
    <xf numFmtId="42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15" borderId="135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42" fontId="3" fillId="8" borderId="42" xfId="0" applyNumberFormat="1" applyFont="1" applyFill="1" applyBorder="1" applyAlignment="1">
      <alignment horizontal="center" vertical="center" wrapText="1"/>
    </xf>
    <xf numFmtId="1" fontId="3" fillId="3" borderId="42" xfId="0" applyNumberFormat="1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0" fontId="1" fillId="4" borderId="42" xfId="0" applyFont="1" applyFill="1" applyBorder="1" applyAlignment="1">
      <alignment wrapText="1"/>
    </xf>
    <xf numFmtId="0" fontId="3" fillId="4" borderId="42" xfId="0" applyFont="1" applyFill="1" applyBorder="1" applyAlignment="1">
      <alignment horizontal="center" wrapText="1"/>
    </xf>
    <xf numFmtId="0" fontId="1" fillId="0" borderId="42" xfId="0" applyFont="1" applyBorder="1"/>
    <xf numFmtId="49" fontId="1" fillId="0" borderId="42" xfId="0" applyNumberFormat="1" applyFont="1" applyBorder="1"/>
    <xf numFmtId="49" fontId="1" fillId="0" borderId="0" xfId="0" applyNumberFormat="1" applyFont="1"/>
    <xf numFmtId="0" fontId="1" fillId="0" borderId="42" xfId="0" applyFont="1" applyBorder="1" applyAlignment="1">
      <alignment vertical="center" wrapText="1"/>
    </xf>
    <xf numFmtId="0" fontId="23" fillId="0" borderId="0" xfId="0" applyFont="1"/>
    <xf numFmtId="0" fontId="24" fillId="0" borderId="42" xfId="0" applyFont="1" applyBorder="1" applyAlignment="1">
      <alignment vertical="center"/>
    </xf>
    <xf numFmtId="0" fontId="25" fillId="0" borderId="37" xfId="0" applyFont="1" applyBorder="1" applyAlignment="1">
      <alignment horizontal="center"/>
    </xf>
    <xf numFmtId="42" fontId="1" fillId="0" borderId="42" xfId="0" applyNumberFormat="1" applyFont="1" applyBorder="1"/>
    <xf numFmtId="1" fontId="1" fillId="0" borderId="42" xfId="0" applyNumberFormat="1" applyFont="1" applyBorder="1" applyAlignment="1">
      <alignment horizontal="right"/>
    </xf>
    <xf numFmtId="0" fontId="25" fillId="0" borderId="42" xfId="0" applyFont="1" applyBorder="1" applyAlignment="1">
      <alignment horizontal="center" vertical="center" wrapText="1"/>
    </xf>
    <xf numFmtId="169" fontId="1" fillId="0" borderId="42" xfId="0" applyNumberFormat="1" applyFont="1" applyBorder="1"/>
    <xf numFmtId="0" fontId="1" fillId="3" borderId="42" xfId="0" applyFont="1" applyFill="1" applyBorder="1" applyAlignment="1">
      <alignment horizontal="center"/>
    </xf>
    <xf numFmtId="49" fontId="1" fillId="3" borderId="42" xfId="0" applyNumberFormat="1" applyFont="1" applyFill="1" applyBorder="1" applyAlignment="1">
      <alignment horizontal="center"/>
    </xf>
    <xf numFmtId="171" fontId="1" fillId="3" borderId="42" xfId="0" applyNumberFormat="1" applyFont="1" applyFill="1" applyBorder="1"/>
    <xf numFmtId="20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49" fontId="1" fillId="4" borderId="42" xfId="0" applyNumberFormat="1" applyFont="1" applyFill="1" applyBorder="1"/>
    <xf numFmtId="9" fontId="1" fillId="4" borderId="42" xfId="0" applyNumberFormat="1" applyFont="1" applyFill="1" applyBorder="1"/>
    <xf numFmtId="42" fontId="1" fillId="0" borderId="130" xfId="0" applyNumberFormat="1" applyFont="1" applyBorder="1"/>
    <xf numFmtId="0" fontId="25" fillId="0" borderId="130" xfId="0" applyFont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/>
    </xf>
    <xf numFmtId="49" fontId="1" fillId="6" borderId="42" xfId="0" applyNumberFormat="1" applyFont="1" applyFill="1" applyBorder="1" applyAlignment="1">
      <alignment horizontal="center"/>
    </xf>
    <xf numFmtId="171" fontId="1" fillId="6" borderId="42" xfId="0" applyNumberFormat="1" applyFont="1" applyFill="1" applyBorder="1"/>
    <xf numFmtId="0" fontId="1" fillId="7" borderId="42" xfId="0" applyFont="1" applyFill="1" applyBorder="1" applyAlignment="1">
      <alignment horizontal="center"/>
    </xf>
    <xf numFmtId="49" fontId="1" fillId="7" borderId="42" xfId="0" applyNumberFormat="1" applyFont="1" applyFill="1" applyBorder="1" applyAlignment="1">
      <alignment horizontal="center"/>
    </xf>
    <xf numFmtId="171" fontId="1" fillId="7" borderId="42" xfId="0" applyNumberFormat="1" applyFont="1" applyFill="1" applyBorder="1"/>
    <xf numFmtId="0" fontId="1" fillId="14" borderId="42" xfId="0" applyFont="1" applyFill="1" applyBorder="1" applyAlignment="1">
      <alignment horizontal="center"/>
    </xf>
    <xf numFmtId="0" fontId="1" fillId="14" borderId="42" xfId="0" applyFont="1" applyFill="1" applyBorder="1"/>
    <xf numFmtId="49" fontId="1" fillId="14" borderId="42" xfId="0" applyNumberFormat="1" applyFont="1" applyFill="1" applyBorder="1"/>
    <xf numFmtId="9" fontId="1" fillId="14" borderId="42" xfId="0" applyNumberFormat="1" applyFont="1" applyFill="1" applyBorder="1"/>
    <xf numFmtId="49" fontId="1" fillId="3" borderId="42" xfId="0" applyNumberFormat="1" applyFont="1" applyFill="1" applyBorder="1"/>
    <xf numFmtId="9" fontId="1" fillId="3" borderId="42" xfId="0" applyNumberFormat="1" applyFont="1" applyFill="1" applyBorder="1"/>
    <xf numFmtId="9" fontId="1" fillId="0" borderId="42" xfId="0" applyNumberFormat="1" applyFont="1" applyBorder="1"/>
    <xf numFmtId="0" fontId="25" fillId="0" borderId="42" xfId="0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/>
    </xf>
    <xf numFmtId="42" fontId="1" fillId="0" borderId="42" xfId="0" applyNumberFormat="1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25" fillId="0" borderId="130" xfId="0" applyFont="1" applyBorder="1" applyAlignment="1">
      <alignment horizontal="center" wrapText="1"/>
    </xf>
    <xf numFmtId="0" fontId="25" fillId="0" borderId="37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left"/>
    </xf>
    <xf numFmtId="0" fontId="1" fillId="3" borderId="42" xfId="0" applyFont="1" applyFill="1" applyBorder="1"/>
    <xf numFmtId="3" fontId="25" fillId="0" borderId="37" xfId="0" applyNumberFormat="1" applyFont="1" applyBorder="1" applyAlignment="1">
      <alignment horizontal="center"/>
    </xf>
    <xf numFmtId="0" fontId="1" fillId="14" borderId="42" xfId="0" applyFont="1" applyFill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31" xfId="0" applyFont="1" applyBorder="1" applyAlignment="1">
      <alignment horizontal="center" vertical="center" wrapText="1"/>
    </xf>
    <xf numFmtId="42" fontId="1" fillId="0" borderId="131" xfId="0" applyNumberFormat="1" applyFont="1" applyBorder="1"/>
    <xf numFmtId="0" fontId="25" fillId="0" borderId="23" xfId="0" applyFont="1" applyBorder="1" applyAlignment="1">
      <alignment horizontal="center"/>
    </xf>
    <xf numFmtId="42" fontId="1" fillId="0" borderId="137" xfId="0" applyNumberFormat="1" applyFont="1" applyBorder="1"/>
    <xf numFmtId="0" fontId="25" fillId="0" borderId="137" xfId="0" applyFont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/>
    </xf>
    <xf numFmtId="0" fontId="2" fillId="0" borderId="54" xfId="0" applyFont="1" applyBorder="1"/>
    <xf numFmtId="0" fontId="2" fillId="0" borderId="33" xfId="0" applyFont="1" applyBorder="1"/>
    <xf numFmtId="0" fontId="4" fillId="2" borderId="45" xfId="0" applyFont="1" applyFill="1" applyBorder="1" applyAlignment="1">
      <alignment horizontal="left" vertical="center" wrapText="1"/>
    </xf>
    <xf numFmtId="0" fontId="2" fillId="0" borderId="46" xfId="0" applyFont="1" applyBorder="1"/>
    <xf numFmtId="0" fontId="2" fillId="0" borderId="47" xfId="0" applyFont="1" applyBorder="1"/>
    <xf numFmtId="0" fontId="8" fillId="2" borderId="4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2" fillId="0" borderId="11" xfId="0" applyFont="1" applyBorder="1"/>
    <xf numFmtId="0" fontId="2" fillId="0" borderId="12" xfId="0" applyFont="1" applyBorder="1"/>
    <xf numFmtId="0" fontId="5" fillId="2" borderId="49" xfId="0" applyFont="1" applyFill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5" fillId="2" borderId="52" xfId="0" applyFont="1" applyFill="1" applyBorder="1" applyAlignment="1">
      <alignment horizontal="center"/>
    </xf>
    <xf numFmtId="0" fontId="2" fillId="0" borderId="53" xfId="0" applyFont="1" applyBorder="1"/>
    <xf numFmtId="0" fontId="10" fillId="2" borderId="31" xfId="0" applyFont="1" applyFill="1" applyBorder="1" applyAlignment="1">
      <alignment horizontal="left"/>
    </xf>
    <xf numFmtId="0" fontId="2" fillId="0" borderId="32" xfId="0" applyFont="1" applyBorder="1"/>
    <xf numFmtId="0" fontId="11" fillId="4" borderId="5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7" fillId="3" borderId="14" xfId="0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 vertical="center"/>
    </xf>
    <xf numFmtId="0" fontId="2" fillId="0" borderId="25" xfId="0" applyFont="1" applyBorder="1"/>
    <xf numFmtId="0" fontId="2" fillId="0" borderId="37" xfId="0" applyFont="1" applyBorder="1"/>
    <xf numFmtId="0" fontId="10" fillId="4" borderId="3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2" fillId="0" borderId="26" xfId="0" applyFont="1" applyBorder="1"/>
    <xf numFmtId="0" fontId="10" fillId="2" borderId="45" xfId="0" applyFont="1" applyFill="1" applyBorder="1" applyAlignment="1">
      <alignment horizontal="left"/>
    </xf>
    <xf numFmtId="0" fontId="2" fillId="0" borderId="56" xfId="0" applyFont="1" applyBorder="1"/>
    <xf numFmtId="0" fontId="10" fillId="2" borderId="2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" fillId="0" borderId="30" xfId="0" applyFont="1" applyBorder="1"/>
    <xf numFmtId="0" fontId="11" fillId="2" borderId="10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left"/>
    </xf>
    <xf numFmtId="0" fontId="2" fillId="0" borderId="29" xfId="0" applyFont="1" applyBorder="1"/>
    <xf numFmtId="0" fontId="2" fillId="0" borderId="84" xfId="0" applyFont="1" applyBorder="1"/>
    <xf numFmtId="0" fontId="11" fillId="2" borderId="58" xfId="0" applyFont="1" applyFill="1" applyBorder="1" applyAlignment="1">
      <alignment horizontal="center" vertical="center"/>
    </xf>
    <xf numFmtId="0" fontId="2" fillId="0" borderId="59" xfId="0" applyFont="1" applyBorder="1"/>
    <xf numFmtId="0" fontId="2" fillId="0" borderId="62" xfId="0" applyFont="1" applyBorder="1"/>
    <xf numFmtId="0" fontId="2" fillId="0" borderId="63" xfId="0" applyFont="1" applyBorder="1"/>
    <xf numFmtId="0" fontId="11" fillId="2" borderId="60" xfId="0" applyFont="1" applyFill="1" applyBorder="1" applyAlignment="1">
      <alignment horizontal="center" vertical="center"/>
    </xf>
    <xf numFmtId="0" fontId="2" fillId="0" borderId="64" xfId="0" applyFont="1" applyBorder="1"/>
    <xf numFmtId="0" fontId="11" fillId="2" borderId="61" xfId="0" applyFont="1" applyFill="1" applyBorder="1" applyAlignment="1">
      <alignment horizontal="center" vertical="center" wrapText="1"/>
    </xf>
    <xf numFmtId="0" fontId="2" fillId="0" borderId="65" xfId="0" applyFont="1" applyBorder="1"/>
    <xf numFmtId="0" fontId="11" fillId="2" borderId="4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1" fillId="2" borderId="73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82" xfId="0" applyFont="1" applyBorder="1"/>
    <xf numFmtId="0" fontId="12" fillId="2" borderId="86" xfId="0" applyFont="1" applyFill="1" applyBorder="1" applyAlignment="1">
      <alignment horizontal="left" vertical="center"/>
    </xf>
    <xf numFmtId="0" fontId="2" fillId="0" borderId="87" xfId="0" applyFont="1" applyBorder="1"/>
    <xf numFmtId="0" fontId="13" fillId="2" borderId="86" xfId="0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left"/>
    </xf>
    <xf numFmtId="0" fontId="9" fillId="2" borderId="85" xfId="0" applyFont="1" applyFill="1" applyBorder="1" applyAlignment="1">
      <alignment horizontal="center"/>
    </xf>
    <xf numFmtId="0" fontId="2" fillId="0" borderId="88" xfId="0" applyFont="1" applyBorder="1"/>
    <xf numFmtId="0" fontId="0" fillId="0" borderId="0" xfId="0"/>
    <xf numFmtId="0" fontId="2" fillId="0" borderId="89" xfId="0" applyFont="1" applyBorder="1"/>
    <xf numFmtId="0" fontId="2" fillId="0" borderId="44" xfId="0" applyFont="1" applyBorder="1"/>
    <xf numFmtId="0" fontId="1" fillId="2" borderId="55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1" fillId="2" borderId="49" xfId="0" applyFont="1" applyFill="1" applyBorder="1" applyAlignment="1">
      <alignment horizontal="center" vertical="center"/>
    </xf>
    <xf numFmtId="0" fontId="2" fillId="0" borderId="80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14" fontId="8" fillId="4" borderId="17" xfId="0" applyNumberFormat="1" applyFont="1" applyFill="1" applyBorder="1" applyAlignment="1">
      <alignment horizontal="left" wrapText="1"/>
    </xf>
    <xf numFmtId="0" fontId="2" fillId="0" borderId="18" xfId="0" applyFont="1" applyBorder="1"/>
    <xf numFmtId="0" fontId="2" fillId="0" borderId="19" xfId="0" applyFont="1" applyBorder="1"/>
    <xf numFmtId="0" fontId="8" fillId="2" borderId="17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vertical="center" wrapText="1"/>
    </xf>
    <xf numFmtId="42" fontId="8" fillId="2" borderId="24" xfId="0" applyNumberFormat="1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wrapText="1"/>
    </xf>
    <xf numFmtId="0" fontId="8" fillId="4" borderId="38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vertical="center" wrapText="1"/>
    </xf>
    <xf numFmtId="0" fontId="2" fillId="0" borderId="40" xfId="0" applyFont="1" applyBorder="1"/>
    <xf numFmtId="1" fontId="8" fillId="2" borderId="24" xfId="0" applyNumberFormat="1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2" fillId="0" borderId="90" xfId="0" applyFont="1" applyBorder="1"/>
    <xf numFmtId="14" fontId="8" fillId="0" borderId="17" xfId="0" applyNumberFormat="1" applyFont="1" applyBorder="1" applyAlignment="1">
      <alignment horizontal="left" wrapText="1"/>
    </xf>
    <xf numFmtId="166" fontId="8" fillId="2" borderId="24" xfId="0" applyNumberFormat="1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left" vertical="center" wrapText="1"/>
    </xf>
    <xf numFmtId="166" fontId="8" fillId="4" borderId="94" xfId="0" applyNumberFormat="1" applyFont="1" applyFill="1" applyBorder="1" applyAlignment="1">
      <alignment horizontal="left" wrapText="1"/>
    </xf>
    <xf numFmtId="0" fontId="2" fillId="0" borderId="95" xfId="0" applyFont="1" applyBorder="1"/>
    <xf numFmtId="0" fontId="2" fillId="0" borderId="91" xfId="0" applyFont="1" applyBorder="1"/>
    <xf numFmtId="0" fontId="2" fillId="0" borderId="92" xfId="0" applyFont="1" applyBorder="1"/>
    <xf numFmtId="166" fontId="8" fillId="2" borderId="28" xfId="0" applyNumberFormat="1" applyFont="1" applyFill="1" applyBorder="1" applyAlignment="1">
      <alignment horizontal="left" wrapText="1"/>
    </xf>
    <xf numFmtId="0" fontId="8" fillId="2" borderId="93" xfId="0" applyFont="1" applyFill="1" applyBorder="1" applyAlignment="1">
      <alignment horizontal="left" vertical="center" wrapText="1"/>
    </xf>
    <xf numFmtId="0" fontId="2" fillId="0" borderId="96" xfId="0" applyFont="1" applyBorder="1"/>
    <xf numFmtId="0" fontId="2" fillId="0" borderId="97" xfId="0" applyFont="1" applyBorder="1"/>
    <xf numFmtId="0" fontId="2" fillId="0" borderId="98" xfId="0" applyFont="1" applyBorder="1"/>
    <xf numFmtId="0" fontId="8" fillId="2" borderId="10" xfId="0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left"/>
    </xf>
    <xf numFmtId="166" fontId="8" fillId="4" borderId="99" xfId="0" applyNumberFormat="1" applyFont="1" applyFill="1" applyBorder="1" applyAlignment="1">
      <alignment horizontal="left" wrapText="1"/>
    </xf>
    <xf numFmtId="0" fontId="2" fillId="0" borderId="100" xfId="0" applyFont="1" applyBorder="1"/>
    <xf numFmtId="0" fontId="2" fillId="0" borderId="101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6" borderId="105" xfId="0" applyFont="1" applyFill="1" applyBorder="1" applyAlignment="1">
      <alignment horizontal="center" vertical="center"/>
    </xf>
    <xf numFmtId="0" fontId="8" fillId="4" borderId="108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4" borderId="57" xfId="0" applyFont="1" applyFill="1" applyBorder="1" applyAlignment="1">
      <alignment horizontal="left" vertical="center" wrapText="1"/>
    </xf>
    <xf numFmtId="0" fontId="8" fillId="2" borderId="10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0" fontId="8" fillId="4" borderId="108" xfId="0" applyFont="1" applyFill="1" applyBorder="1" applyAlignment="1">
      <alignment vertical="center" wrapText="1"/>
    </xf>
    <xf numFmtId="0" fontId="8" fillId="4" borderId="38" xfId="0" applyFont="1" applyFill="1" applyBorder="1" applyAlignment="1">
      <alignment vertical="center" wrapText="1"/>
    </xf>
    <xf numFmtId="0" fontId="14" fillId="2" borderId="49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left" vertical="center"/>
    </xf>
    <xf numFmtId="0" fontId="2" fillId="0" borderId="118" xfId="0" applyFont="1" applyBorder="1"/>
    <xf numFmtId="0" fontId="8" fillId="4" borderId="17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45" xfId="0" applyFont="1" applyFill="1" applyBorder="1" applyAlignment="1">
      <alignment horizontal="left"/>
    </xf>
    <xf numFmtId="0" fontId="14" fillId="2" borderId="111" xfId="0" applyFont="1" applyFill="1" applyBorder="1" applyAlignment="1">
      <alignment horizontal="center"/>
    </xf>
    <xf numFmtId="0" fontId="2" fillId="0" borderId="112" xfId="0" applyFont="1" applyBorder="1"/>
    <xf numFmtId="0" fontId="2" fillId="0" borderId="113" xfId="0" applyFont="1" applyBorder="1"/>
    <xf numFmtId="0" fontId="8" fillId="2" borderId="1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vertical="center" wrapText="1"/>
    </xf>
    <xf numFmtId="0" fontId="4" fillId="8" borderId="49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2" fillId="0" borderId="114" xfId="0" applyFont="1" applyBorder="1"/>
    <xf numFmtId="0" fontId="8" fillId="4" borderId="58" xfId="0" applyFont="1" applyFill="1" applyBorder="1" applyAlignment="1">
      <alignment horizontal="center" vertical="center"/>
    </xf>
    <xf numFmtId="0" fontId="8" fillId="4" borderId="93" xfId="0" applyFont="1" applyFill="1" applyBorder="1" applyAlignment="1">
      <alignment horizontal="left" vertical="center"/>
    </xf>
    <xf numFmtId="0" fontId="2" fillId="0" borderId="117" xfId="0" applyFont="1" applyBorder="1"/>
    <xf numFmtId="166" fontId="3" fillId="2" borderId="10" xfId="0" applyNumberFormat="1" applyFont="1" applyFill="1" applyBorder="1" applyAlignment="1">
      <alignment horizontal="center"/>
    </xf>
    <xf numFmtId="4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8" fillId="2" borderId="94" xfId="0" applyFont="1" applyFill="1" applyBorder="1" applyAlignment="1">
      <alignment horizontal="center"/>
    </xf>
    <xf numFmtId="0" fontId="1" fillId="4" borderId="8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0" fontId="1" fillId="2" borderId="127" xfId="0" applyFont="1" applyFill="1" applyBorder="1" applyAlignment="1">
      <alignment horizontal="center"/>
    </xf>
    <xf numFmtId="0" fontId="2" fillId="0" borderId="128" xfId="0" applyFont="1" applyBorder="1"/>
    <xf numFmtId="0" fontId="2" fillId="0" borderId="129" xfId="0" applyFont="1" applyBorder="1"/>
    <xf numFmtId="0" fontId="21" fillId="11" borderId="10" xfId="0" applyFont="1" applyFill="1" applyBorder="1" applyAlignment="1">
      <alignment horizontal="center"/>
    </xf>
    <xf numFmtId="0" fontId="19" fillId="12" borderId="108" xfId="0" applyFont="1" applyFill="1" applyBorder="1" applyAlignment="1">
      <alignment horizontal="center"/>
    </xf>
    <xf numFmtId="0" fontId="19" fillId="12" borderId="3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1" fillId="11" borderId="130" xfId="0" applyFont="1" applyFill="1" applyBorder="1" applyAlignment="1">
      <alignment horizontal="center" vertical="center"/>
    </xf>
    <xf numFmtId="0" fontId="2" fillId="0" borderId="131" xfId="0" applyFont="1" applyBorder="1"/>
    <xf numFmtId="0" fontId="19" fillId="12" borderId="57" xfId="0" applyFont="1" applyFill="1" applyBorder="1" applyAlignment="1">
      <alignment horizontal="center"/>
    </xf>
    <xf numFmtId="0" fontId="3" fillId="0" borderId="130" xfId="0" applyFont="1" applyBorder="1" applyAlignment="1">
      <alignment horizontal="center" vertical="center" wrapText="1"/>
    </xf>
    <xf numFmtId="0" fontId="21" fillId="11" borderId="8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" fillId="0" borderId="133" xfId="0" applyFont="1" applyBorder="1"/>
    <xf numFmtId="0" fontId="22" fillId="0" borderId="4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21" fillId="11" borderId="49" xfId="0" applyFont="1" applyFill="1" applyBorder="1" applyAlignment="1">
      <alignment horizontal="center" vertical="center"/>
    </xf>
    <xf numFmtId="42" fontId="1" fillId="0" borderId="38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4" borderId="3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16" borderId="130" xfId="0" applyNumberFormat="1" applyFont="1" applyFill="1" applyBorder="1" applyAlignment="1">
      <alignment horizontal="center" vertical="center" wrapText="1"/>
    </xf>
    <xf numFmtId="0" fontId="2" fillId="0" borderId="136" xfId="0" applyFont="1" applyBorder="1"/>
    <xf numFmtId="49" fontId="3" fillId="16" borderId="85" xfId="0" applyNumberFormat="1" applyFont="1" applyFill="1" applyBorder="1" applyAlignment="1">
      <alignment horizontal="center" vertical="center" wrapText="1"/>
    </xf>
    <xf numFmtId="0" fontId="3" fillId="0" borderId="13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238125</xdr:colOff>
      <xdr:row>31</xdr:row>
      <xdr:rowOff>47625</xdr:rowOff>
    </xdr:from>
    <xdr:ext cx="9715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5505" y="6699885"/>
          <a:ext cx="971550" cy="38100"/>
          <a:chOff x="4860225" y="3780000"/>
          <a:chExt cx="9715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860225" y="3780000"/>
            <a:ext cx="971550" cy="0"/>
          </a:xfrm>
          <a:prstGeom prst="straightConnector1">
            <a:avLst/>
          </a:prstGeom>
          <a:noFill/>
          <a:ln w="19050" cap="flat" cmpd="sng">
            <a:solidFill>
              <a:schemeClr val="accent2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8</xdr:col>
      <xdr:colOff>238125</xdr:colOff>
      <xdr:row>15</xdr:row>
      <xdr:rowOff>85725</xdr:rowOff>
    </xdr:from>
    <xdr:ext cx="9715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945505" y="3248025"/>
          <a:ext cx="971550" cy="38100"/>
          <a:chOff x="4860225" y="3780000"/>
          <a:chExt cx="97155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4860225" y="3780000"/>
            <a:ext cx="971550" cy="0"/>
          </a:xfrm>
          <a:prstGeom prst="straightConnector1">
            <a:avLst/>
          </a:prstGeom>
          <a:noFill/>
          <a:ln w="19050" cap="flat" cmpd="sng">
            <a:solidFill>
              <a:schemeClr val="accent2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8</xdr:col>
      <xdr:colOff>238125</xdr:colOff>
      <xdr:row>18</xdr:row>
      <xdr:rowOff>19050</xdr:rowOff>
    </xdr:from>
    <xdr:ext cx="9715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945505" y="3844290"/>
          <a:ext cx="971550" cy="38100"/>
          <a:chOff x="4860225" y="3780000"/>
          <a:chExt cx="971550" cy="0"/>
        </a:xfrm>
      </xdr:grpSpPr>
      <xdr:cxnSp macro="">
        <xdr:nvCxnSpPr>
          <xdr:cNvPr id="7" name="Shape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860225" y="3780000"/>
            <a:ext cx="971550" cy="0"/>
          </a:xfrm>
          <a:prstGeom prst="straightConnector1">
            <a:avLst/>
          </a:prstGeom>
          <a:noFill/>
          <a:ln w="19050" cap="flat" cmpd="sng">
            <a:solidFill>
              <a:schemeClr val="accent2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8</xdr:col>
      <xdr:colOff>133350</xdr:colOff>
      <xdr:row>5</xdr:row>
      <xdr:rowOff>19050</xdr:rowOff>
    </xdr:from>
    <xdr:ext cx="1000125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840730" y="1085850"/>
          <a:ext cx="1000125" cy="38100"/>
          <a:chOff x="4845938" y="3780000"/>
          <a:chExt cx="1000125" cy="0"/>
        </a:xfrm>
      </xdr:grpSpPr>
      <xdr:cxnSp macro="">
        <xdr:nvCxnSpPr>
          <xdr:cNvPr id="9" name="Shape 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845938" y="3780000"/>
            <a:ext cx="1000125" cy="0"/>
          </a:xfrm>
          <a:prstGeom prst="straightConnector1">
            <a:avLst/>
          </a:prstGeom>
          <a:noFill/>
          <a:ln w="19050" cap="flat" cmpd="sng">
            <a:solidFill>
              <a:schemeClr val="accent2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66675</xdr:colOff>
      <xdr:row>0</xdr:row>
      <xdr:rowOff>76200</xdr:rowOff>
    </xdr:from>
    <xdr:ext cx="1181100" cy="4953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57150</xdr:rowOff>
    </xdr:from>
    <xdr:ext cx="1304925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1476375" cy="6096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238125</xdr:colOff>
      <xdr:row>14</xdr:row>
      <xdr:rowOff>95250</xdr:rowOff>
    </xdr:from>
    <xdr:ext cx="25336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6989445" y="2990850"/>
          <a:ext cx="2533650" cy="38100"/>
          <a:chOff x="4079175" y="3780000"/>
          <a:chExt cx="2533650" cy="0"/>
        </a:xfrm>
      </xdr:grpSpPr>
      <xdr:cxnSp macro="">
        <xdr:nvCxnSpPr>
          <xdr:cNvPr id="6" name="Shape 6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>
            <a:off x="4079175" y="3780000"/>
            <a:ext cx="2533650" cy="0"/>
          </a:xfrm>
          <a:prstGeom prst="straightConnector1">
            <a:avLst/>
          </a:prstGeom>
          <a:noFill/>
          <a:ln w="19050" cap="flat" cmpd="sng">
            <a:solidFill>
              <a:schemeClr val="accent2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209550</xdr:colOff>
      <xdr:row>0</xdr:row>
      <xdr:rowOff>57150</xdr:rowOff>
    </xdr:from>
    <xdr:ext cx="1304925" cy="5334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9525</xdr:colOff>
      <xdr:row>19</xdr:row>
      <xdr:rowOff>9525</xdr:rowOff>
    </xdr:from>
    <xdr:ext cx="6781800" cy="2095500"/>
    <xdr:pic>
      <xdr:nvPicPr>
        <xdr:cNvPr id="4" name="image7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57150</xdr:colOff>
      <xdr:row>67</xdr:row>
      <xdr:rowOff>85725</xdr:rowOff>
    </xdr:from>
    <xdr:ext cx="6877050" cy="2162175"/>
    <xdr:pic>
      <xdr:nvPicPr>
        <xdr:cNvPr id="5" name="image6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35</xdr:row>
      <xdr:rowOff>171450</xdr:rowOff>
    </xdr:from>
    <xdr:ext cx="6667500" cy="4762500"/>
    <xdr:pic>
      <xdr:nvPicPr>
        <xdr:cNvPr id="7" name="image9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485775</xdr:colOff>
      <xdr:row>38</xdr:row>
      <xdr:rowOff>0</xdr:rowOff>
    </xdr:from>
    <xdr:ext cx="1543050" cy="180975"/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495300</xdr:colOff>
      <xdr:row>52</xdr:row>
      <xdr:rowOff>9525</xdr:rowOff>
    </xdr:from>
    <xdr:ext cx="1638300" cy="19050"/>
    <xdr:pic>
      <xdr:nvPicPr>
        <xdr:cNvPr id="9" name="image3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36</xdr:row>
      <xdr:rowOff>57150</xdr:rowOff>
    </xdr:from>
    <xdr:ext cx="314325" cy="38100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9525</xdr:colOff>
      <xdr:row>63</xdr:row>
      <xdr:rowOff>38100</xdr:rowOff>
    </xdr:from>
    <xdr:ext cx="228600" cy="9525"/>
    <xdr:pic>
      <xdr:nvPicPr>
        <xdr:cNvPr id="11" name="image8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847725</xdr:colOff>
      <xdr:row>1</xdr:row>
      <xdr:rowOff>0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%20Saez\Downloads\Calculadora%20de%20Vi&#225;ticos%20Nacional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o Viatico Nacional"/>
      <sheetName val="Mantenedo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00"/>
  <sheetViews>
    <sheetView showGridLines="0" tabSelected="1" workbookViewId="0">
      <selection activeCell="L5" sqref="L5:O6"/>
    </sheetView>
  </sheetViews>
  <sheetFormatPr baseColWidth="10" defaultColWidth="14.44140625" defaultRowHeight="15" customHeight="1"/>
  <cols>
    <col min="1" max="1" width="1.5546875" customWidth="1"/>
    <col min="2" max="8" width="11.6640625" customWidth="1"/>
    <col min="9" max="9" width="10.5546875" customWidth="1"/>
    <col min="10" max="10" width="9.109375" customWidth="1"/>
    <col min="11" max="11" width="11.33203125" customWidth="1"/>
    <col min="12" max="15" width="15.6640625" customWidth="1"/>
    <col min="16" max="16" width="9.109375" customWidth="1"/>
    <col min="17" max="26" width="10.6640625" customWidth="1"/>
  </cols>
  <sheetData>
    <row r="1" spans="1:26" ht="14.25" customHeight="1">
      <c r="A1" s="268"/>
      <c r="B1" s="269"/>
      <c r="C1" s="269"/>
      <c r="D1" s="269"/>
      <c r="E1" s="269"/>
      <c r="F1" s="270"/>
      <c r="G1" s="268"/>
      <c r="H1" s="269"/>
      <c r="I1" s="27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71"/>
      <c r="B2" s="260"/>
      <c r="C2" s="260"/>
      <c r="D2" s="260"/>
      <c r="E2" s="260"/>
      <c r="F2" s="272"/>
      <c r="G2" s="273"/>
      <c r="H2" s="274"/>
      <c r="I2" s="27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273"/>
      <c r="B3" s="274"/>
      <c r="C3" s="274"/>
      <c r="D3" s="274"/>
      <c r="E3" s="274"/>
      <c r="F3" s="275"/>
      <c r="G3" s="2" t="s">
        <v>0</v>
      </c>
      <c r="H3" s="389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4"/>
      <c r="B4" s="276" t="s">
        <v>1</v>
      </c>
      <c r="C4" s="205"/>
      <c r="D4" s="205"/>
      <c r="E4" s="205"/>
      <c r="F4" s="205"/>
      <c r="G4" s="205"/>
      <c r="H4" s="206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>
      <c r="A5" s="4"/>
      <c r="B5" s="277" t="s">
        <v>2</v>
      </c>
      <c r="C5" s="205"/>
      <c r="D5" s="205"/>
      <c r="E5" s="205"/>
      <c r="F5" s="205"/>
      <c r="G5" s="205"/>
      <c r="H5" s="206"/>
      <c r="I5" s="5"/>
      <c r="J5" s="1"/>
      <c r="K5" s="278" t="s">
        <v>3</v>
      </c>
      <c r="L5" s="279" t="s">
        <v>4</v>
      </c>
      <c r="M5" s="218"/>
      <c r="N5" s="218"/>
      <c r="O5" s="219"/>
      <c r="P5" s="6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"/>
      <c r="B6" s="283" t="s">
        <v>5</v>
      </c>
      <c r="C6" s="281"/>
      <c r="D6" s="282"/>
      <c r="E6" s="280"/>
      <c r="F6" s="281"/>
      <c r="G6" s="281"/>
      <c r="H6" s="282"/>
      <c r="I6" s="7"/>
      <c r="J6" s="1"/>
      <c r="K6" s="216"/>
      <c r="L6" s="220"/>
      <c r="M6" s="221"/>
      <c r="N6" s="221"/>
      <c r="O6" s="222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4"/>
      <c r="B7" s="284" t="s">
        <v>6</v>
      </c>
      <c r="C7" s="226"/>
      <c r="D7" s="230"/>
      <c r="E7" s="285" t="str">
        <f>IF(E8="","",VLOOKUP(E8,Datos!B7:J178,2,FALSE))</f>
        <v/>
      </c>
      <c r="F7" s="226"/>
      <c r="G7" s="226"/>
      <c r="H7" s="230"/>
      <c r="I7" s="7"/>
      <c r="J7" s="1"/>
      <c r="K7" s="6"/>
      <c r="L7" s="6"/>
      <c r="M7" s="6"/>
      <c r="N7" s="6"/>
      <c r="O7" s="6"/>
      <c r="P7" s="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"/>
      <c r="B8" s="284" t="s">
        <v>7</v>
      </c>
      <c r="C8" s="226"/>
      <c r="D8" s="230"/>
      <c r="E8" s="286"/>
      <c r="F8" s="226"/>
      <c r="G8" s="226"/>
      <c r="H8" s="230"/>
      <c r="I8" s="7"/>
      <c r="J8" s="1"/>
      <c r="K8" s="6"/>
      <c r="L8" s="8"/>
      <c r="M8" s="6"/>
      <c r="N8" s="6"/>
      <c r="O8" s="6"/>
      <c r="P8" s="6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4"/>
      <c r="B9" s="287" t="s">
        <v>9</v>
      </c>
      <c r="C9" s="239"/>
      <c r="D9" s="235"/>
      <c r="E9" s="288" t="str">
        <f>IF(E8="","",VLOOKUP(E8,Datos!B7:J178,3,FALSE))</f>
        <v/>
      </c>
      <c r="F9" s="226"/>
      <c r="G9" s="226"/>
      <c r="H9" s="230"/>
      <c r="I9" s="7"/>
      <c r="J9" s="1"/>
      <c r="K9" s="6"/>
      <c r="L9" s="6"/>
      <c r="M9" s="6"/>
      <c r="N9" s="6"/>
      <c r="O9" s="6"/>
      <c r="P9" s="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"/>
      <c r="B10" s="284" t="s">
        <v>10</v>
      </c>
      <c r="C10" s="226"/>
      <c r="D10" s="230"/>
      <c r="E10" s="294" t="str">
        <f>IF(E8="","",VLOOKUP(E8,Datos!B7:J178,4,FALSE))</f>
        <v/>
      </c>
      <c r="F10" s="226"/>
      <c r="G10" s="226"/>
      <c r="H10" s="230"/>
      <c r="I10" s="7"/>
      <c r="J10" s="1"/>
      <c r="K10" s="6"/>
      <c r="L10" s="6"/>
      <c r="M10" s="6"/>
      <c r="N10" s="6"/>
      <c r="O10" s="6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"/>
      <c r="B11" s="295" t="s">
        <v>11</v>
      </c>
      <c r="C11" s="213"/>
      <c r="D11" s="199"/>
      <c r="E11" s="290" t="str">
        <f>IF(E8="","",VLOOKUP(E8,Datos!B7:J178,6,FALSE))</f>
        <v/>
      </c>
      <c r="F11" s="226"/>
      <c r="G11" s="226"/>
      <c r="H11" s="230"/>
      <c r="I11" s="7"/>
      <c r="J11" s="1"/>
      <c r="K11" s="6"/>
      <c r="L11" s="6"/>
      <c r="M11" s="6"/>
      <c r="N11" s="6"/>
      <c r="O11" s="6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"/>
      <c r="B12" s="284" t="s">
        <v>12</v>
      </c>
      <c r="C12" s="226"/>
      <c r="D12" s="230"/>
      <c r="E12" s="285" t="str">
        <f>IF(E8="","",VLOOKUP(E8,Datos!B7:J178,9,FALSE))</f>
        <v/>
      </c>
      <c r="F12" s="226"/>
      <c r="G12" s="226"/>
      <c r="H12" s="230"/>
      <c r="I12" s="7"/>
      <c r="J12" s="1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9"/>
      <c r="B13" s="284" t="s">
        <v>13</v>
      </c>
      <c r="C13" s="226"/>
      <c r="D13" s="230"/>
      <c r="E13" s="289"/>
      <c r="F13" s="226"/>
      <c r="G13" s="226"/>
      <c r="H13" s="230"/>
      <c r="I13" s="10"/>
      <c r="J13" s="11"/>
      <c r="K13" s="12"/>
      <c r="L13" s="12"/>
      <c r="M13" s="12"/>
      <c r="N13" s="12"/>
      <c r="O13" s="12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4"/>
      <c r="B14" s="284" t="s">
        <v>14</v>
      </c>
      <c r="C14" s="226"/>
      <c r="D14" s="230"/>
      <c r="E14" s="289"/>
      <c r="F14" s="226"/>
      <c r="G14" s="226"/>
      <c r="H14" s="230"/>
      <c r="I14" s="7"/>
      <c r="J14" s="1"/>
      <c r="K14" s="6"/>
      <c r="L14" s="6"/>
      <c r="M14" s="6"/>
      <c r="N14" s="6"/>
      <c r="O14" s="6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4"/>
      <c r="B15" s="284" t="s">
        <v>16</v>
      </c>
      <c r="C15" s="226"/>
      <c r="D15" s="230"/>
      <c r="E15" s="290" t="str">
        <f>IF(E14="","",VLOOKUP(E14,Datos!Z7:AA246,2,FALSE))</f>
        <v/>
      </c>
      <c r="F15" s="226"/>
      <c r="G15" s="226"/>
      <c r="H15" s="230"/>
      <c r="I15" s="7"/>
      <c r="J15" s="1"/>
      <c r="K15" s="13" t="s">
        <v>17</v>
      </c>
      <c r="L15" s="14"/>
      <c r="M15" s="14"/>
      <c r="N15" s="15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4"/>
      <c r="B16" s="296" t="s">
        <v>18</v>
      </c>
      <c r="C16" s="226"/>
      <c r="D16" s="230"/>
      <c r="E16" s="16" t="s">
        <v>19</v>
      </c>
      <c r="F16" s="291"/>
      <c r="G16" s="226"/>
      <c r="H16" s="230"/>
      <c r="I16" s="7"/>
      <c r="J16" s="1"/>
      <c r="K16" s="292" t="s">
        <v>20</v>
      </c>
      <c r="L16" s="269"/>
      <c r="M16" s="269"/>
      <c r="N16" s="293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4"/>
      <c r="B17" s="284" t="s">
        <v>21</v>
      </c>
      <c r="C17" s="226"/>
      <c r="D17" s="230"/>
      <c r="E17" s="17"/>
      <c r="F17" s="18"/>
      <c r="G17" s="19" t="s">
        <v>26</v>
      </c>
      <c r="H17" s="20" t="s">
        <v>26</v>
      </c>
      <c r="I17" s="7"/>
      <c r="J17" s="1"/>
      <c r="K17" s="262"/>
      <c r="L17" s="221"/>
      <c r="M17" s="221"/>
      <c r="N17" s="222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"/>
      <c r="B18" s="296" t="s">
        <v>24</v>
      </c>
      <c r="C18" s="226"/>
      <c r="D18" s="230"/>
      <c r="E18" s="16" t="s">
        <v>25</v>
      </c>
      <c r="F18" s="291"/>
      <c r="G18" s="226"/>
      <c r="H18" s="230"/>
      <c r="I18" s="7"/>
      <c r="J18" s="1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4"/>
      <c r="B19" s="284" t="s">
        <v>21</v>
      </c>
      <c r="C19" s="226"/>
      <c r="D19" s="230"/>
      <c r="E19" s="17"/>
      <c r="F19" s="18"/>
      <c r="G19" s="19" t="s">
        <v>26</v>
      </c>
      <c r="H19" s="20" t="s">
        <v>26</v>
      </c>
      <c r="I19" s="7"/>
      <c r="J19" s="1"/>
      <c r="K19" s="13" t="s">
        <v>27</v>
      </c>
      <c r="L19" s="21"/>
      <c r="M19" s="21"/>
      <c r="N19" s="22"/>
      <c r="O19" s="6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"/>
      <c r="B20" s="296" t="s">
        <v>28</v>
      </c>
      <c r="C20" s="226"/>
      <c r="D20" s="230"/>
      <c r="E20" s="16" t="s">
        <v>29</v>
      </c>
      <c r="F20" s="291"/>
      <c r="G20" s="226"/>
      <c r="H20" s="230"/>
      <c r="I20" s="7"/>
      <c r="J20" s="1"/>
      <c r="K20" s="292" t="s">
        <v>30</v>
      </c>
      <c r="L20" s="269"/>
      <c r="M20" s="269"/>
      <c r="N20" s="293"/>
      <c r="O20" s="6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>
      <c r="A21" s="4"/>
      <c r="B21" s="284" t="s">
        <v>21</v>
      </c>
      <c r="C21" s="226"/>
      <c r="D21" s="230"/>
      <c r="E21" s="17"/>
      <c r="F21" s="18"/>
      <c r="G21" s="19" t="s">
        <v>26</v>
      </c>
      <c r="H21" s="20" t="s">
        <v>26</v>
      </c>
      <c r="I21" s="7"/>
      <c r="J21" s="1"/>
      <c r="K21" s="262"/>
      <c r="L21" s="221"/>
      <c r="M21" s="221"/>
      <c r="N21" s="222"/>
      <c r="O21" s="6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"/>
      <c r="B22" s="296" t="s">
        <v>31</v>
      </c>
      <c r="C22" s="226"/>
      <c r="D22" s="230"/>
      <c r="E22" s="16" t="s">
        <v>32</v>
      </c>
      <c r="F22" s="291"/>
      <c r="G22" s="226"/>
      <c r="H22" s="230"/>
      <c r="I22" s="7"/>
      <c r="J22" s="1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4"/>
      <c r="B23" s="284" t="s">
        <v>21</v>
      </c>
      <c r="C23" s="226"/>
      <c r="D23" s="230"/>
      <c r="E23" s="17"/>
      <c r="F23" s="18"/>
      <c r="G23" s="19" t="s">
        <v>26</v>
      </c>
      <c r="H23" s="20" t="s">
        <v>26</v>
      </c>
      <c r="I23" s="7"/>
      <c r="J23" s="1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4"/>
      <c r="B24" s="296" t="s">
        <v>33</v>
      </c>
      <c r="C24" s="226"/>
      <c r="D24" s="230"/>
      <c r="E24" s="16" t="s">
        <v>34</v>
      </c>
      <c r="F24" s="291"/>
      <c r="G24" s="226"/>
      <c r="H24" s="230"/>
      <c r="I24" s="7"/>
      <c r="J24" s="1"/>
      <c r="K24" s="6"/>
      <c r="L24" s="6"/>
      <c r="M24" s="6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4"/>
      <c r="B25" s="284" t="s">
        <v>21</v>
      </c>
      <c r="C25" s="226"/>
      <c r="D25" s="230"/>
      <c r="E25" s="17"/>
      <c r="F25" s="18"/>
      <c r="G25" s="19" t="s">
        <v>26</v>
      </c>
      <c r="H25" s="20" t="s">
        <v>26</v>
      </c>
      <c r="I25" s="7"/>
      <c r="J25" s="1"/>
      <c r="K25" s="6"/>
      <c r="L25" s="6"/>
      <c r="M25" s="6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"/>
      <c r="B26" s="200" t="s">
        <v>35</v>
      </c>
      <c r="C26" s="201"/>
      <c r="D26" s="202"/>
      <c r="E26" s="203"/>
      <c r="F26" s="201"/>
      <c r="G26" s="201"/>
      <c r="H26" s="202"/>
      <c r="I26" s="7"/>
      <c r="J26" s="1"/>
      <c r="K26" s="6"/>
      <c r="L26" s="6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4"/>
      <c r="B27" s="204" t="s">
        <v>36</v>
      </c>
      <c r="C27" s="205"/>
      <c r="D27" s="205"/>
      <c r="E27" s="205"/>
      <c r="F27" s="205"/>
      <c r="G27" s="205"/>
      <c r="H27" s="205"/>
      <c r="I27" s="206"/>
      <c r="J27" s="1"/>
      <c r="K27" s="6"/>
      <c r="L27" s="6"/>
      <c r="M27" s="6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"/>
      <c r="B28" s="207" t="s">
        <v>37</v>
      </c>
      <c r="C28" s="208"/>
      <c r="D28" s="209"/>
      <c r="E28" s="210" t="s">
        <v>38</v>
      </c>
      <c r="F28" s="209"/>
      <c r="G28" s="210" t="s">
        <v>39</v>
      </c>
      <c r="H28" s="211"/>
      <c r="I28" s="7"/>
      <c r="J28" s="1"/>
      <c r="K28" s="6"/>
      <c r="L28" s="6"/>
      <c r="M28" s="6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"/>
      <c r="B29" s="212" t="s">
        <v>40</v>
      </c>
      <c r="C29" s="213"/>
      <c r="D29" s="198"/>
      <c r="E29" s="197"/>
      <c r="F29" s="198"/>
      <c r="G29" s="197"/>
      <c r="H29" s="199"/>
      <c r="I29" s="7"/>
      <c r="J29" s="1"/>
      <c r="K29" s="6"/>
      <c r="L29" s="6"/>
      <c r="M29" s="6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"/>
      <c r="B30" s="225" t="s">
        <v>41</v>
      </c>
      <c r="C30" s="226"/>
      <c r="D30" s="227"/>
      <c r="E30" s="228"/>
      <c r="F30" s="227"/>
      <c r="G30" s="229"/>
      <c r="H30" s="230"/>
      <c r="I30" s="7"/>
      <c r="J30" s="1"/>
      <c r="K30" s="6"/>
      <c r="L30" s="6"/>
      <c r="M30" s="6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"/>
      <c r="B31" s="212" t="s">
        <v>42</v>
      </c>
      <c r="C31" s="213"/>
      <c r="D31" s="198"/>
      <c r="E31" s="228"/>
      <c r="F31" s="227"/>
      <c r="G31" s="228"/>
      <c r="H31" s="230"/>
      <c r="I31" s="7"/>
      <c r="J31" s="1"/>
      <c r="K31" s="6"/>
      <c r="L31" s="6"/>
      <c r="M31" s="6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"/>
      <c r="B32" s="231" t="s">
        <v>43</v>
      </c>
      <c r="C32" s="201"/>
      <c r="D32" s="232"/>
      <c r="E32" s="214" t="s">
        <v>26</v>
      </c>
      <c r="F32" s="201"/>
      <c r="G32" s="201"/>
      <c r="H32" s="202"/>
      <c r="I32" s="7"/>
      <c r="J32" s="1"/>
      <c r="K32" s="215" t="s">
        <v>45</v>
      </c>
      <c r="L32" s="217" t="s">
        <v>46</v>
      </c>
      <c r="M32" s="218"/>
      <c r="N32" s="218"/>
      <c r="O32" s="218"/>
      <c r="P32" s="21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4"/>
      <c r="B33" s="223"/>
      <c r="C33" s="205"/>
      <c r="D33" s="205"/>
      <c r="E33" s="205"/>
      <c r="F33" s="205"/>
      <c r="G33" s="205"/>
      <c r="H33" s="205"/>
      <c r="I33" s="206"/>
      <c r="J33" s="1"/>
      <c r="K33" s="216"/>
      <c r="L33" s="220"/>
      <c r="M33" s="221"/>
      <c r="N33" s="221"/>
      <c r="O33" s="221"/>
      <c r="P33" s="222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"/>
      <c r="B34" s="224" t="s">
        <v>47</v>
      </c>
      <c r="C34" s="205"/>
      <c r="D34" s="205"/>
      <c r="E34" s="205"/>
      <c r="F34" s="205"/>
      <c r="G34" s="205"/>
      <c r="H34" s="205"/>
      <c r="I34" s="20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"/>
      <c r="B35" s="23"/>
      <c r="C35" s="23"/>
      <c r="D35" s="23"/>
      <c r="E35" s="23"/>
      <c r="F35" s="24"/>
      <c r="G35" s="24"/>
      <c r="H35" s="1"/>
      <c r="I35" s="2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4"/>
      <c r="B36" s="241" t="s">
        <v>48</v>
      </c>
      <c r="C36" s="242"/>
      <c r="D36" s="245" t="s">
        <v>49</v>
      </c>
      <c r="E36" s="247" t="s">
        <v>50</v>
      </c>
      <c r="F36" s="249" t="s">
        <v>51</v>
      </c>
      <c r="G36" s="208"/>
      <c r="H36" s="211"/>
      <c r="I36" s="247" t="s">
        <v>52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4"/>
      <c r="B37" s="243"/>
      <c r="C37" s="244"/>
      <c r="D37" s="246"/>
      <c r="E37" s="248"/>
      <c r="F37" s="25">
        <v>0.4</v>
      </c>
      <c r="G37" s="26">
        <v>0.6</v>
      </c>
      <c r="H37" s="27">
        <v>1</v>
      </c>
      <c r="I37" s="24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"/>
      <c r="B38" s="250" t="s">
        <v>53</v>
      </c>
      <c r="C38" s="199"/>
      <c r="D38" s="28" t="str">
        <f>IFERROR(IF('Cálculo Viatico Nacional'!$M$14=0,"-",'Cálculo Viatico Nacional'!$M$14),"")</f>
        <v/>
      </c>
      <c r="E38" s="29" t="str">
        <f>IF($E$17="","",$F$17-$E$17+1)</f>
        <v/>
      </c>
      <c r="F38" s="30">
        <f>IF(COUNTIF(Itinerario!$J:$J,'Formulario de Cometido'!$B38&amp;'Formulario de Cometido'!F$37)=0,0,COUNTIF(Itinerario!$J:$J,'Formulario de Cometido'!$B38&amp;'Formulario de Cometido'!F$37))</f>
        <v>0</v>
      </c>
      <c r="G38" s="31">
        <f>IF(COUNTIF(Itinerario!$J:$J,'Formulario de Cometido'!$B38&amp;'Formulario de Cometido'!G$37)=0,0,COUNTIF(Itinerario!$J:$J,'Formulario de Cometido'!$B38&amp;'Formulario de Cometido'!G$37))</f>
        <v>0</v>
      </c>
      <c r="H38" s="32">
        <f>IF(COUNTIF(Itinerario!$J:$J,'Formulario de Cometido'!$B38&amp;'Formulario de Cometido'!H$37)=0,0,COUNTIF(Itinerario!$J:$J,'Formulario de Cometido'!$B38&amp;'Formulario de Cometido'!H$37))</f>
        <v>1</v>
      </c>
      <c r="I38" s="251" t="s">
        <v>54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"/>
      <c r="B39" s="297" t="s">
        <v>55</v>
      </c>
      <c r="C39" s="230"/>
      <c r="D39" s="28" t="str">
        <f>IFERROR(IF('Cálculo Viatico Nacional'!$M$15=0,"-",'Cálculo Viatico Nacional'!$M$15),"")</f>
        <v/>
      </c>
      <c r="E39" s="33" t="str">
        <f>IF($E$19="","",$F$19-$E$19+1)</f>
        <v/>
      </c>
      <c r="F39" s="34">
        <f>IF(COUNTIF(Itinerario!$J:$J,'Formulario de Cometido'!$B39&amp;'Formulario de Cometido'!F$37)=0,0,COUNTIF(Itinerario!$J:$J,'Formulario de Cometido'!$B39&amp;'Formulario de Cometido'!F$37))</f>
        <v>0</v>
      </c>
      <c r="G39" s="35">
        <f>IF(COUNTIF(Itinerario!$J:$J,'Formulario de Cometido'!$B39&amp;'Formulario de Cometido'!G$37)=0,0,COUNTIF(Itinerario!$J:$J,'Formulario de Cometido'!$B39&amp;'Formulario de Cometido'!G$37))</f>
        <v>0</v>
      </c>
      <c r="H39" s="36">
        <f>IF(COUNTIF(Itinerario!$J:$J,'Formulario de Cometido'!$B39&amp;'Formulario de Cometido'!H$37)=0,0,COUNTIF(Itinerario!$J:$J,'Formulario de Cometido'!$B39&amp;'Formulario de Cometido'!H$37))</f>
        <v>0</v>
      </c>
      <c r="I39" s="25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"/>
      <c r="B40" s="297" t="s">
        <v>56</v>
      </c>
      <c r="C40" s="230"/>
      <c r="D40" s="28" t="str">
        <f>IFERROR(IF('Cálculo Viatico Nacional'!$M$16=0,"-",'Cálculo Viatico Nacional'!$M$16),"")</f>
        <v/>
      </c>
      <c r="E40" s="33" t="str">
        <f>IF($E$21="","",$F$21-$E$21+1)</f>
        <v/>
      </c>
      <c r="F40" s="34">
        <f>IF(COUNTIF(Itinerario!$J:$J,'Formulario de Cometido'!$B40&amp;'Formulario de Cometido'!F$37)=0,0,COUNTIF(Itinerario!$J:$J,'Formulario de Cometido'!$B40&amp;'Formulario de Cometido'!F$37))</f>
        <v>0</v>
      </c>
      <c r="G40" s="35">
        <f>IF(COUNTIF(Itinerario!$J:$J,'Formulario de Cometido'!$B40&amp;'Formulario de Cometido'!G$37)=0,0,COUNTIF(Itinerario!$J:$J,'Formulario de Cometido'!$B40&amp;'Formulario de Cometido'!G$37))</f>
        <v>0</v>
      </c>
      <c r="H40" s="36">
        <f>IF(COUNTIF(Itinerario!$J:$J,'Formulario de Cometido'!$B40&amp;'Formulario de Cometido'!H$37)=0,0,COUNTIF(Itinerario!$J:$J,'Formulario de Cometido'!$B40&amp;'Formulario de Cometido'!H$37))</f>
        <v>0</v>
      </c>
      <c r="I40" s="25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"/>
      <c r="B41" s="233" t="s">
        <v>57</v>
      </c>
      <c r="C41" s="230"/>
      <c r="D41" s="28" t="str">
        <f>IFERROR(IF('Cálculo Viatico Nacional'!$M$17=0,"-",'Cálculo Viatico Nacional'!$M$17),"")</f>
        <v/>
      </c>
      <c r="E41" s="29" t="str">
        <f>IF($E$23="","",$F$23-$E$23+1)</f>
        <v/>
      </c>
      <c r="F41" s="34">
        <f>IF(COUNTIF(Itinerario!$J:$J,'Formulario de Cometido'!$B41&amp;'Formulario de Cometido'!F$37)=0,0,COUNTIF(Itinerario!$J:$J,'Formulario de Cometido'!$B41&amp;'Formulario de Cometido'!F$37))</f>
        <v>0</v>
      </c>
      <c r="G41" s="35">
        <f>IF(COUNTIF(Itinerario!$J:$J,'Formulario de Cometido'!$B41&amp;'Formulario de Cometido'!G$37)=0,0,COUNTIF(Itinerario!$J:$J,'Formulario de Cometido'!$B41&amp;'Formulario de Cometido'!G$37))</f>
        <v>0</v>
      </c>
      <c r="H41" s="36">
        <f>IF(COUNTIF(Itinerario!$J:$J,'Formulario de Cometido'!$B41&amp;'Formulario de Cometido'!H$37)=0,0,COUNTIF(Itinerario!$J:$J,'Formulario de Cometido'!$B41&amp;'Formulario de Cometido'!H$37))</f>
        <v>0</v>
      </c>
      <c r="I41" s="25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4"/>
      <c r="B42" s="234" t="s">
        <v>58</v>
      </c>
      <c r="C42" s="235"/>
      <c r="D42" s="28" t="str">
        <f>IFERROR(IF('Cálculo Viatico Nacional'!$M$18=0,"-",'Cálculo Viatico Nacional'!$M$18),"")</f>
        <v/>
      </c>
      <c r="E42" s="29" t="str">
        <f>IF($E$25="","",$F$25-$E$25+1)</f>
        <v/>
      </c>
      <c r="F42" s="37">
        <f>IF(COUNTIF(Itinerario!$J:$J,'Formulario de Cometido'!$B42&amp;'Formulario de Cometido'!F$37)=0,0,COUNTIF(Itinerario!$J:$J,'Formulario de Cometido'!$B42&amp;'Formulario de Cometido'!F$37))</f>
        <v>0</v>
      </c>
      <c r="G42" s="38">
        <f>IF(COUNTIF(Itinerario!$J:$J,'Formulario de Cometido'!$B42&amp;'Formulario de Cometido'!G$37)=0,0,COUNTIF(Itinerario!$J:$J,'Formulario de Cometido'!$B42&amp;'Formulario de Cometido'!G$37))</f>
        <v>0</v>
      </c>
      <c r="H42" s="39">
        <f>IF(COUNTIF(Itinerario!$J:$J,'Formulario de Cometido'!$B42&amp;'Formulario de Cometido'!H$37)=0,0,COUNTIF(Itinerario!$J:$J,'Formulario de Cometido'!$B42&amp;'Formulario de Cometido'!H$37))</f>
        <v>0</v>
      </c>
      <c r="I42" s="25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"/>
      <c r="B43" s="266" t="s">
        <v>59</v>
      </c>
      <c r="C43" s="267"/>
      <c r="D43" s="40" t="str">
        <f>IF(SUM(D38:D42)=0,"-",SUM(D38:D42))</f>
        <v>-</v>
      </c>
      <c r="E43" s="41">
        <f>SUM(E38:E42)</f>
        <v>0</v>
      </c>
      <c r="F43" s="42" t="str">
        <f t="shared" ref="F43:H43" si="0">IF(SUM(F38:F42)=0,"-",SUM(F38:F42))</f>
        <v>-</v>
      </c>
      <c r="G43" s="43" t="str">
        <f t="shared" si="0"/>
        <v>-</v>
      </c>
      <c r="H43" s="42">
        <f t="shared" si="0"/>
        <v>1</v>
      </c>
      <c r="I43" s="25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4"/>
      <c r="B44" s="236"/>
      <c r="C44" s="206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"/>
      <c r="B45" s="224" t="s">
        <v>60</v>
      </c>
      <c r="C45" s="206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"/>
      <c r="B46" s="237" t="s">
        <v>61</v>
      </c>
      <c r="C46" s="226"/>
      <c r="D46" s="226"/>
      <c r="E46" s="227"/>
      <c r="F46" s="237" t="s">
        <v>62</v>
      </c>
      <c r="G46" s="226"/>
      <c r="H46" s="226"/>
      <c r="I46" s="22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"/>
      <c r="B47" s="238"/>
      <c r="C47" s="239"/>
      <c r="D47" s="239"/>
      <c r="E47" s="240"/>
      <c r="F47" s="258"/>
      <c r="G47" s="218"/>
      <c r="H47" s="218"/>
      <c r="I47" s="2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"/>
      <c r="B48" s="254" t="s">
        <v>63</v>
      </c>
      <c r="C48" s="205"/>
      <c r="D48" s="205"/>
      <c r="E48" s="255"/>
      <c r="F48" s="259"/>
      <c r="G48" s="260"/>
      <c r="H48" s="260"/>
      <c r="I48" s="26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"/>
      <c r="B49" s="256">
        <f>'Formulario de Cometido'!E8</f>
        <v>0</v>
      </c>
      <c r="C49" s="205"/>
      <c r="D49" s="205"/>
      <c r="E49" s="255"/>
      <c r="F49" s="259"/>
      <c r="G49" s="260"/>
      <c r="H49" s="260"/>
      <c r="I49" s="26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"/>
      <c r="B50" s="257"/>
      <c r="C50" s="213"/>
      <c r="D50" s="213"/>
      <c r="E50" s="198"/>
      <c r="F50" s="262"/>
      <c r="G50" s="221"/>
      <c r="H50" s="221"/>
      <c r="I50" s="2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"/>
      <c r="B51" s="238"/>
      <c r="C51" s="239"/>
      <c r="D51" s="239"/>
      <c r="E51" s="240"/>
      <c r="F51" s="258"/>
      <c r="G51" s="218"/>
      <c r="H51" s="218"/>
      <c r="I51" s="2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4"/>
      <c r="B52" s="254" t="s">
        <v>64</v>
      </c>
      <c r="C52" s="205"/>
      <c r="D52" s="205"/>
      <c r="E52" s="255"/>
      <c r="F52" s="259"/>
      <c r="G52" s="260"/>
      <c r="H52" s="260"/>
      <c r="I52" s="26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4"/>
      <c r="B53" s="256" t="str">
        <f>IF(E8="","",VLOOKUP(E8,Datos!B7:J178,7,FALSE))</f>
        <v/>
      </c>
      <c r="C53" s="205"/>
      <c r="D53" s="205"/>
      <c r="E53" s="255"/>
      <c r="F53" s="259"/>
      <c r="G53" s="260"/>
      <c r="H53" s="260"/>
      <c r="I53" s="26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4"/>
      <c r="B54" s="257"/>
      <c r="C54" s="213"/>
      <c r="D54" s="213"/>
      <c r="E54" s="198"/>
      <c r="F54" s="262"/>
      <c r="G54" s="221"/>
      <c r="H54" s="221"/>
      <c r="I54" s="2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4"/>
      <c r="B55" s="238"/>
      <c r="C55" s="239"/>
      <c r="D55" s="239"/>
      <c r="E55" s="240"/>
      <c r="F55" s="258"/>
      <c r="G55" s="218"/>
      <c r="H55" s="218"/>
      <c r="I55" s="2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4"/>
      <c r="B56" s="254" t="s">
        <v>65</v>
      </c>
      <c r="C56" s="205"/>
      <c r="D56" s="205"/>
      <c r="E56" s="255"/>
      <c r="F56" s="259"/>
      <c r="G56" s="260"/>
      <c r="H56" s="260"/>
      <c r="I56" s="26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4"/>
      <c r="B57" s="256" t="s">
        <v>66</v>
      </c>
      <c r="C57" s="205"/>
      <c r="D57" s="205"/>
      <c r="E57" s="255"/>
      <c r="F57" s="259"/>
      <c r="G57" s="260"/>
      <c r="H57" s="260"/>
      <c r="I57" s="26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4"/>
      <c r="B58" s="263"/>
      <c r="C58" s="213"/>
      <c r="D58" s="213"/>
      <c r="E58" s="198"/>
      <c r="F58" s="262"/>
      <c r="G58" s="221"/>
      <c r="H58" s="221"/>
      <c r="I58" s="2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4"/>
      <c r="B60" s="4"/>
      <c r="C60" s="4"/>
      <c r="D60" s="4"/>
      <c r="E60" s="264" t="s">
        <v>67</v>
      </c>
      <c r="F60" s="227"/>
      <c r="G60" s="265"/>
      <c r="H60" s="226"/>
      <c r="I60" s="22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hidden="1" customHeight="1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hidden="1" customHeight="1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hidden="1" customHeight="1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hidden="1" customHeight="1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hidden="1" customHeight="1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hidden="1" customHeight="1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hidden="1" customHeight="1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hidden="1" customHeight="1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hidden="1" customHeight="1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hidden="1" customHeight="1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hidden="1" customHeight="1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hidden="1" customHeight="1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hidden="1" customHeight="1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hidden="1" customHeight="1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hidden="1" customHeight="1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hidden="1" customHeight="1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hidden="1" customHeight="1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hidden="1" customHeight="1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hidden="1" customHeight="1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hidden="1" customHeight="1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hidden="1" customHeight="1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hidden="1" customHeight="1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hidden="1" customHeight="1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hidden="1" customHeight="1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hidden="1" customHeight="1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hidden="1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hidden="1" customHeight="1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hidden="1" customHeight="1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hidden="1" customHeight="1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hidden="1" customHeight="1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hidden="1" customHeight="1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hidden="1" customHeight="1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hidden="1" customHeight="1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hidden="1" customHeight="1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hidden="1" customHeight="1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hidden="1" customHeight="1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hidden="1" customHeight="1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hidden="1" customHeight="1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hidden="1" customHeight="1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hidden="1" customHeight="1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hidden="1" customHeight="1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hidden="1" customHeight="1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hidden="1" customHeight="1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hidden="1" customHeight="1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hidden="1" customHeight="1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hidden="1" customHeight="1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hidden="1" customHeight="1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hidden="1" customHeight="1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hidden="1" customHeight="1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hidden="1" customHeight="1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hidden="1" customHeight="1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hidden="1" customHeight="1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hidden="1" customHeight="1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hidden="1" customHeight="1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hidden="1" customHeight="1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hidden="1" customHeight="1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hidden="1" customHeight="1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hidden="1" customHeight="1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hidden="1" customHeight="1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hidden="1" customHeight="1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hidden="1" customHeight="1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hidden="1" customHeight="1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hidden="1" customHeight="1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hidden="1" customHeight="1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hidden="1" customHeight="1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hidden="1" customHeight="1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hidden="1" customHeight="1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hidden="1" customHeight="1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hidden="1" customHeight="1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hidden="1" customHeight="1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7">
    <mergeCell ref="B25:D25"/>
    <mergeCell ref="B39:C39"/>
    <mergeCell ref="B40:C40"/>
    <mergeCell ref="B21:D21"/>
    <mergeCell ref="B22:D22"/>
    <mergeCell ref="B23:D23"/>
    <mergeCell ref="B24:D24"/>
    <mergeCell ref="F24:H24"/>
    <mergeCell ref="F22:H22"/>
    <mergeCell ref="B10:D10"/>
    <mergeCell ref="E10:H10"/>
    <mergeCell ref="B11:D11"/>
    <mergeCell ref="E11:H11"/>
    <mergeCell ref="B12:D12"/>
    <mergeCell ref="E12:H12"/>
    <mergeCell ref="E13:H13"/>
    <mergeCell ref="B13:D13"/>
    <mergeCell ref="B14:D14"/>
    <mergeCell ref="B15:D15"/>
    <mergeCell ref="B16:D16"/>
    <mergeCell ref="B17:D17"/>
    <mergeCell ref="B18:D18"/>
    <mergeCell ref="B19:D19"/>
    <mergeCell ref="B20:D20"/>
    <mergeCell ref="E15:H15"/>
    <mergeCell ref="F16:H16"/>
    <mergeCell ref="K16:N17"/>
    <mergeCell ref="F18:H18"/>
    <mergeCell ref="F20:H20"/>
    <mergeCell ref="K20:N21"/>
    <mergeCell ref="B8:D8"/>
    <mergeCell ref="E8:H8"/>
    <mergeCell ref="B9:D9"/>
    <mergeCell ref="E9:H9"/>
    <mergeCell ref="E14:H14"/>
    <mergeCell ref="L5:O6"/>
    <mergeCell ref="E6:H6"/>
    <mergeCell ref="B6:D6"/>
    <mergeCell ref="B7:D7"/>
    <mergeCell ref="E7:H7"/>
    <mergeCell ref="A1:F3"/>
    <mergeCell ref="G1:I2"/>
    <mergeCell ref="B4:H4"/>
    <mergeCell ref="B5:H5"/>
    <mergeCell ref="K5:K6"/>
    <mergeCell ref="E60:F60"/>
    <mergeCell ref="G60:I60"/>
    <mergeCell ref="B43:C43"/>
    <mergeCell ref="F46:I46"/>
    <mergeCell ref="F47:I50"/>
    <mergeCell ref="B48:E48"/>
    <mergeCell ref="B49:E49"/>
    <mergeCell ref="B50:E50"/>
    <mergeCell ref="F51:I54"/>
    <mergeCell ref="B53:E53"/>
    <mergeCell ref="B54:E54"/>
    <mergeCell ref="B55:E55"/>
    <mergeCell ref="F55:I58"/>
    <mergeCell ref="B56:E56"/>
    <mergeCell ref="B57:E57"/>
    <mergeCell ref="B58:E58"/>
    <mergeCell ref="I36:I37"/>
    <mergeCell ref="B38:C38"/>
    <mergeCell ref="I38:I43"/>
    <mergeCell ref="B51:E51"/>
    <mergeCell ref="B52:E52"/>
    <mergeCell ref="B47:E47"/>
    <mergeCell ref="B36:C37"/>
    <mergeCell ref="D36:D37"/>
    <mergeCell ref="E36:E37"/>
    <mergeCell ref="F36:H36"/>
    <mergeCell ref="B41:C41"/>
    <mergeCell ref="B42:C42"/>
    <mergeCell ref="B44:C44"/>
    <mergeCell ref="B45:C45"/>
    <mergeCell ref="B46:E46"/>
    <mergeCell ref="B30:D30"/>
    <mergeCell ref="E30:F30"/>
    <mergeCell ref="G30:H30"/>
    <mergeCell ref="B31:D31"/>
    <mergeCell ref="E31:F31"/>
    <mergeCell ref="G31:H31"/>
    <mergeCell ref="E32:H32"/>
    <mergeCell ref="K32:K33"/>
    <mergeCell ref="L32:P33"/>
    <mergeCell ref="B33:I33"/>
    <mergeCell ref="B34:I34"/>
    <mergeCell ref="B32:D32"/>
    <mergeCell ref="E29:F29"/>
    <mergeCell ref="G29:H29"/>
    <mergeCell ref="B26:D26"/>
    <mergeCell ref="E26:H26"/>
    <mergeCell ref="B27:I27"/>
    <mergeCell ref="B28:D28"/>
    <mergeCell ref="E28:F28"/>
    <mergeCell ref="G28:H28"/>
    <mergeCell ref="B29:D29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Datos!$B$7:$B$178</xm:f>
          </x14:formula1>
          <xm:sqref>E8</xm:sqref>
        </x14:dataValidation>
        <x14:dataValidation type="list" allowBlank="1" showErrorMessage="1" xr:uid="{00000000-0002-0000-0000-000001000000}">
          <x14:formula1>
            <xm:f>Datos!$AC$6:$AC$9</xm:f>
          </x14:formula1>
          <xm:sqref>B30</xm:sqref>
        </x14:dataValidation>
        <x14:dataValidation type="list" allowBlank="1" showInputMessage="1" showErrorMessage="1" prompt="Seleccionar" xr:uid="{00000000-0002-0000-0000-000002000000}">
          <x14:formula1>
            <xm:f>Datos!$V$6:$V$49</xm:f>
          </x14:formula1>
          <xm:sqref>G17:H17 G19:H19 G21:H21 G23:H23 G25:H25</xm:sqref>
        </x14:dataValidation>
        <x14:dataValidation type="list" allowBlank="1" showErrorMessage="1" xr:uid="{00000000-0002-0000-0000-000003000000}">
          <x14:formula1>
            <xm:f>Datos!$AC$14:$AC$19</xm:f>
          </x14:formula1>
          <xm:sqref>E32</xm:sqref>
        </x14:dataValidation>
        <x14:dataValidation type="list" allowBlank="1" showErrorMessage="1" xr:uid="{00000000-0002-0000-0000-000004000000}">
          <x14:formula1>
            <xm:f>Datos!$Z$7:$Z$246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1000"/>
  <sheetViews>
    <sheetView showGridLines="0" topLeftCell="A75" workbookViewId="0">
      <selection activeCell="F117" sqref="F117"/>
    </sheetView>
  </sheetViews>
  <sheetFormatPr baseColWidth="10" defaultColWidth="14.44140625" defaultRowHeight="15" customHeight="1"/>
  <cols>
    <col min="1" max="1" width="3.44140625" customWidth="1"/>
    <col min="2" max="2" width="13.33203125" customWidth="1"/>
    <col min="3" max="3" width="12.109375" customWidth="1"/>
    <col min="4" max="7" width="11.6640625" customWidth="1"/>
    <col min="8" max="8" width="22.88671875" customWidth="1"/>
    <col min="9" max="9" width="3.88671875" customWidth="1"/>
    <col min="10" max="10" width="17" hidden="1" customWidth="1"/>
    <col min="11" max="12" width="11.5546875" customWidth="1"/>
    <col min="13" max="13" width="17" customWidth="1"/>
    <col min="14" max="14" width="19.6640625" customWidth="1"/>
    <col min="15" max="20" width="11.5546875" customWidth="1"/>
    <col min="21" max="26" width="10.6640625" customWidth="1"/>
  </cols>
  <sheetData>
    <row r="1" spans="1:26" ht="13.5" customHeight="1">
      <c r="A1" s="298"/>
      <c r="B1" s="269"/>
      <c r="C1" s="269"/>
      <c r="D1" s="269"/>
      <c r="E1" s="269"/>
      <c r="F1" s="270"/>
      <c r="G1" s="298"/>
      <c r="H1" s="269"/>
      <c r="I1" s="270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271"/>
      <c r="B2" s="260"/>
      <c r="C2" s="260"/>
      <c r="D2" s="260"/>
      <c r="E2" s="260"/>
      <c r="F2" s="272"/>
      <c r="G2" s="273"/>
      <c r="H2" s="274"/>
      <c r="I2" s="275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273"/>
      <c r="B3" s="274"/>
      <c r="C3" s="274"/>
      <c r="D3" s="274"/>
      <c r="E3" s="274"/>
      <c r="F3" s="275"/>
      <c r="G3" s="45"/>
      <c r="H3" s="46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7"/>
      <c r="B4" s="299" t="s">
        <v>68</v>
      </c>
      <c r="C4" s="205"/>
      <c r="D4" s="205"/>
      <c r="E4" s="205"/>
      <c r="F4" s="205"/>
      <c r="G4" s="205"/>
      <c r="H4" s="206"/>
      <c r="I4" s="5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7"/>
      <c r="B5" s="276" t="s">
        <v>2</v>
      </c>
      <c r="C5" s="205"/>
      <c r="D5" s="205"/>
      <c r="E5" s="205"/>
      <c r="F5" s="205"/>
      <c r="G5" s="205"/>
      <c r="H5" s="206"/>
      <c r="I5" s="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7"/>
      <c r="B6" s="283" t="s">
        <v>5</v>
      </c>
      <c r="C6" s="281"/>
      <c r="D6" s="300"/>
      <c r="E6" s="301" t="str">
        <f>IF('Formulario de Cometido'!E6="","",'Formulario de Cometido'!E6)</f>
        <v/>
      </c>
      <c r="F6" s="281"/>
      <c r="G6" s="281"/>
      <c r="H6" s="282"/>
      <c r="I6" s="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7"/>
      <c r="B7" s="284" t="s">
        <v>7</v>
      </c>
      <c r="C7" s="226"/>
      <c r="D7" s="306"/>
      <c r="E7" s="302">
        <f>'Formulario de Cometido'!E8</f>
        <v>0</v>
      </c>
      <c r="F7" s="226"/>
      <c r="G7" s="226"/>
      <c r="H7" s="230"/>
      <c r="I7" s="7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" customHeight="1">
      <c r="A8" s="7"/>
      <c r="B8" s="284" t="s">
        <v>69</v>
      </c>
      <c r="C8" s="226"/>
      <c r="D8" s="306"/>
      <c r="E8" s="302">
        <f>'Formulario de Cometido'!E14</f>
        <v>0</v>
      </c>
      <c r="F8" s="226"/>
      <c r="G8" s="226"/>
      <c r="H8" s="230"/>
      <c r="I8" s="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5.5" customHeight="1">
      <c r="A9" s="7"/>
      <c r="B9" s="287" t="s">
        <v>13</v>
      </c>
      <c r="C9" s="239"/>
      <c r="D9" s="307"/>
      <c r="E9" s="308">
        <f>'Formulario de Cometido'!$E$13</f>
        <v>0</v>
      </c>
      <c r="F9" s="239"/>
      <c r="G9" s="239"/>
      <c r="H9" s="235"/>
      <c r="I9" s="7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5.5" customHeight="1">
      <c r="A10" s="7"/>
      <c r="B10" s="303" t="s">
        <v>70</v>
      </c>
      <c r="C10" s="226"/>
      <c r="D10" s="306"/>
      <c r="E10" s="303">
        <f>'Formulario de Cometido'!$H$3</f>
        <v>0</v>
      </c>
      <c r="F10" s="226"/>
      <c r="G10" s="226"/>
      <c r="H10" s="230"/>
      <c r="I10" s="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9.5" customHeight="1">
      <c r="A11" s="7"/>
      <c r="B11" s="309" t="s">
        <v>71</v>
      </c>
      <c r="C11" s="269"/>
      <c r="D11" s="270"/>
      <c r="E11" s="304" t="s">
        <v>923</v>
      </c>
      <c r="F11" s="205"/>
      <c r="G11" s="205"/>
      <c r="H11" s="305"/>
      <c r="I11" s="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0.25" customHeight="1">
      <c r="A12" s="7"/>
      <c r="B12" s="310"/>
      <c r="C12" s="260"/>
      <c r="D12" s="272"/>
      <c r="E12" s="314" t="s">
        <v>924</v>
      </c>
      <c r="F12" s="205"/>
      <c r="G12" s="205"/>
      <c r="H12" s="305"/>
      <c r="I12" s="7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8" customHeight="1">
      <c r="A13" s="7"/>
      <c r="B13" s="243"/>
      <c r="C13" s="311"/>
      <c r="D13" s="312"/>
      <c r="E13" s="315"/>
      <c r="F13" s="316"/>
      <c r="G13" s="316"/>
      <c r="H13" s="317"/>
      <c r="I13" s="7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7"/>
      <c r="B14" s="313"/>
      <c r="C14" s="205"/>
      <c r="D14" s="205"/>
      <c r="E14" s="205"/>
      <c r="F14" s="205"/>
      <c r="G14" s="205"/>
      <c r="H14" s="206"/>
      <c r="I14" s="7"/>
      <c r="J14" s="44"/>
      <c r="K14" s="44"/>
      <c r="L14" s="44"/>
      <c r="M14" s="318"/>
      <c r="N14" s="319"/>
      <c r="O14" s="260"/>
      <c r="P14" s="260"/>
      <c r="Q14" s="260"/>
      <c r="R14" s="260"/>
      <c r="S14" s="260"/>
      <c r="T14" s="260"/>
      <c r="U14" s="44"/>
      <c r="V14" s="44"/>
      <c r="W14" s="44"/>
      <c r="X14" s="44"/>
      <c r="Y14" s="44"/>
      <c r="Z14" s="44"/>
    </row>
    <row r="15" spans="1:26" ht="15" customHeight="1">
      <c r="A15" s="7"/>
      <c r="B15" s="47" t="str">
        <f>IF('Formulario de Cometido'!$E$17="","",'Formulario de Cometido'!$E$17)</f>
        <v/>
      </c>
      <c r="C15" s="47" t="str">
        <f>IF('Formulario de Cometido'!$F$17="","",'Formulario de Cometido'!$F$17)</f>
        <v/>
      </c>
      <c r="D15" s="320" t="s">
        <v>74</v>
      </c>
      <c r="E15" s="208"/>
      <c r="F15" s="208"/>
      <c r="G15" s="321" t="str">
        <f>"Desde"&amp;" "&amp;'Formulario de Cometido'!$E$12&amp;" "&amp;"hasta"&amp;" "&amp;'Formulario de Cometido'!$F$16</f>
        <v xml:space="preserve">Desde  hasta </v>
      </c>
      <c r="H15" s="211"/>
      <c r="I15" s="7"/>
      <c r="J15" s="44"/>
      <c r="K15" s="44"/>
      <c r="L15" s="44"/>
      <c r="M15" s="260"/>
      <c r="N15" s="260"/>
      <c r="O15" s="260"/>
      <c r="P15" s="260"/>
      <c r="Q15" s="260"/>
      <c r="R15" s="260"/>
      <c r="S15" s="260"/>
      <c r="T15" s="260"/>
      <c r="U15" s="44"/>
      <c r="V15" s="44"/>
      <c r="W15" s="44"/>
      <c r="X15" s="44"/>
      <c r="Y15" s="44"/>
      <c r="Z15" s="44"/>
    </row>
    <row r="16" spans="1:26" ht="15" customHeight="1">
      <c r="A16" s="7"/>
      <c r="B16" s="48" t="s">
        <v>75</v>
      </c>
      <c r="C16" s="49"/>
      <c r="D16" s="322" t="s">
        <v>53</v>
      </c>
      <c r="E16" s="208"/>
      <c r="F16" s="211"/>
      <c r="G16" s="50">
        <f>IF(H16="Solo Almuerzo",'Formulario de Cometido'!$F$37,IF(H16="Solo Pernocta",'Formulario de Cometido'!$G$37,IF(H16="Almuerzo y Pernocta",'Formulario de Cometido'!$H$37,"-")))</f>
        <v>1</v>
      </c>
      <c r="H16" s="51" t="s">
        <v>76</v>
      </c>
      <c r="I16" s="7"/>
      <c r="J16" s="52" t="str">
        <f>D16&amp;G16</f>
        <v>Viático Sub Cometido N°11</v>
      </c>
      <c r="K16" s="44"/>
      <c r="L16" s="44"/>
      <c r="M16" s="260"/>
      <c r="N16" s="260"/>
      <c r="O16" s="260"/>
      <c r="P16" s="260"/>
      <c r="Q16" s="260"/>
      <c r="R16" s="260"/>
      <c r="S16" s="260"/>
      <c r="T16" s="260"/>
      <c r="U16" s="44"/>
      <c r="V16" s="44"/>
      <c r="W16" s="44"/>
      <c r="X16" s="44"/>
      <c r="Y16" s="44"/>
      <c r="Z16" s="44"/>
    </row>
    <row r="17" spans="1:26" ht="13.5" customHeight="1">
      <c r="A17" s="7"/>
      <c r="B17" s="53" t="s">
        <v>26</v>
      </c>
      <c r="C17" s="54" t="s">
        <v>26</v>
      </c>
      <c r="D17" s="323"/>
      <c r="E17" s="281"/>
      <c r="F17" s="281"/>
      <c r="G17" s="281"/>
      <c r="H17" s="282"/>
      <c r="I17" s="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25" customHeight="1">
      <c r="A18" s="7"/>
      <c r="B18" s="55" t="s">
        <v>26</v>
      </c>
      <c r="C18" s="56" t="s">
        <v>26</v>
      </c>
      <c r="D18" s="324"/>
      <c r="E18" s="226"/>
      <c r="F18" s="226"/>
      <c r="G18" s="226"/>
      <c r="H18" s="230"/>
      <c r="I18" s="7"/>
      <c r="J18" s="44"/>
      <c r="K18" s="44"/>
      <c r="L18" s="44"/>
      <c r="M18" s="325"/>
      <c r="N18" s="260"/>
      <c r="O18" s="260"/>
      <c r="P18" s="260"/>
      <c r="Q18" s="260"/>
      <c r="R18" s="260"/>
      <c r="S18" s="260"/>
      <c r="T18" s="260"/>
      <c r="U18" s="44"/>
      <c r="V18" s="44"/>
      <c r="W18" s="44"/>
      <c r="X18" s="44"/>
      <c r="Y18" s="44"/>
      <c r="Z18" s="44"/>
    </row>
    <row r="19" spans="1:26" ht="14.25" customHeight="1">
      <c r="A19" s="7"/>
      <c r="B19" s="55" t="s">
        <v>26</v>
      </c>
      <c r="C19" s="56" t="s">
        <v>26</v>
      </c>
      <c r="D19" s="324"/>
      <c r="E19" s="226"/>
      <c r="F19" s="226"/>
      <c r="G19" s="226"/>
      <c r="H19" s="230"/>
      <c r="I19" s="7"/>
      <c r="J19" s="44"/>
      <c r="K19" s="44"/>
      <c r="L19" s="44"/>
      <c r="M19" s="260"/>
      <c r="N19" s="260"/>
      <c r="O19" s="260"/>
      <c r="P19" s="260"/>
      <c r="Q19" s="260"/>
      <c r="R19" s="260"/>
      <c r="S19" s="260"/>
      <c r="T19" s="260"/>
      <c r="U19" s="44"/>
      <c r="V19" s="44"/>
      <c r="W19" s="44"/>
      <c r="X19" s="44"/>
      <c r="Y19" s="44"/>
      <c r="Z19" s="44"/>
    </row>
    <row r="20" spans="1:26" ht="13.5" customHeight="1">
      <c r="A20" s="7"/>
      <c r="B20" s="55" t="s">
        <v>26</v>
      </c>
      <c r="C20" s="56" t="s">
        <v>26</v>
      </c>
      <c r="D20" s="324"/>
      <c r="E20" s="226"/>
      <c r="F20" s="226"/>
      <c r="G20" s="226"/>
      <c r="H20" s="230"/>
      <c r="I20" s="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7"/>
      <c r="B21" s="55" t="s">
        <v>26</v>
      </c>
      <c r="C21" s="56" t="s">
        <v>26</v>
      </c>
      <c r="D21" s="324"/>
      <c r="E21" s="226"/>
      <c r="F21" s="226"/>
      <c r="G21" s="226"/>
      <c r="H21" s="230"/>
      <c r="I21" s="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7"/>
      <c r="B22" s="55" t="s">
        <v>26</v>
      </c>
      <c r="C22" s="56" t="s">
        <v>26</v>
      </c>
      <c r="D22" s="324"/>
      <c r="E22" s="226"/>
      <c r="F22" s="226"/>
      <c r="G22" s="226"/>
      <c r="H22" s="230"/>
      <c r="I22" s="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7"/>
      <c r="B23" s="55" t="s">
        <v>26</v>
      </c>
      <c r="C23" s="56" t="s">
        <v>26</v>
      </c>
      <c r="D23" s="324"/>
      <c r="E23" s="226"/>
      <c r="F23" s="226"/>
      <c r="G23" s="226"/>
      <c r="H23" s="230"/>
      <c r="I23" s="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7"/>
      <c r="B24" s="55" t="s">
        <v>26</v>
      </c>
      <c r="C24" s="56" t="s">
        <v>26</v>
      </c>
      <c r="D24" s="324"/>
      <c r="E24" s="226"/>
      <c r="F24" s="226"/>
      <c r="G24" s="226"/>
      <c r="H24" s="230"/>
      <c r="I24" s="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7"/>
      <c r="B25" s="55" t="s">
        <v>26</v>
      </c>
      <c r="C25" s="56" t="s">
        <v>26</v>
      </c>
      <c r="D25" s="324"/>
      <c r="E25" s="226"/>
      <c r="F25" s="226"/>
      <c r="G25" s="226"/>
      <c r="H25" s="230"/>
      <c r="I25" s="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7"/>
      <c r="B26" s="57" t="s">
        <v>26</v>
      </c>
      <c r="C26" s="58" t="s">
        <v>26</v>
      </c>
      <c r="D26" s="326"/>
      <c r="E26" s="201"/>
      <c r="F26" s="201"/>
      <c r="G26" s="201"/>
      <c r="H26" s="202"/>
      <c r="I26" s="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7"/>
      <c r="B27" s="327"/>
      <c r="C27" s="208"/>
      <c r="D27" s="208"/>
      <c r="E27" s="208"/>
      <c r="F27" s="208"/>
      <c r="G27" s="208"/>
      <c r="H27" s="267"/>
      <c r="I27" s="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" customHeight="1">
      <c r="A28" s="7"/>
      <c r="B28" s="47" t="str">
        <f>IF('Formulario de Cometido'!$E$19="","",'Formulario de Cometido'!$E$19)</f>
        <v/>
      </c>
      <c r="C28" s="47" t="str">
        <f>IF('Formulario de Cometido'!$F$19="","",'Formulario de Cometido'!$F$19)</f>
        <v/>
      </c>
      <c r="D28" s="328" t="s">
        <v>74</v>
      </c>
      <c r="E28" s="208"/>
      <c r="F28" s="211"/>
      <c r="G28" s="321" t="str">
        <f>"Desde"&amp;" "&amp;'Formulario de Cometido'!$E$12&amp;" "&amp;"hasta"&amp;" "&amp;'Formulario de Cometido'!$F$18</f>
        <v xml:space="preserve">Desde  hasta </v>
      </c>
      <c r="H28" s="211"/>
      <c r="I28" s="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" customHeight="1">
      <c r="A29" s="7"/>
      <c r="B29" s="48" t="s">
        <v>75</v>
      </c>
      <c r="C29" s="49"/>
      <c r="D29" s="329" t="s">
        <v>55</v>
      </c>
      <c r="E29" s="208"/>
      <c r="F29" s="211"/>
      <c r="G29" s="50" t="str">
        <f>IF(H29="Solo Almuerzo",'Formulario de Cometido'!$F$37,IF(H29="Solo Pernocta",'Formulario de Cometido'!$G$37,IF(H29="Almuerzo y Pernocta",'Formulario de Cometido'!$H$37,"-")))</f>
        <v>-</v>
      </c>
      <c r="H29" s="51" t="s">
        <v>81</v>
      </c>
      <c r="I29" s="7"/>
      <c r="J29" s="52" t="str">
        <f>D29&amp;G29</f>
        <v>Viático Sub Cometido N°2-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7"/>
      <c r="B30" s="53" t="s">
        <v>26</v>
      </c>
      <c r="C30" s="54" t="s">
        <v>26</v>
      </c>
      <c r="D30" s="330"/>
      <c r="E30" s="281"/>
      <c r="F30" s="281"/>
      <c r="G30" s="281"/>
      <c r="H30" s="282"/>
      <c r="I30" s="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7"/>
      <c r="B31" s="55" t="s">
        <v>26</v>
      </c>
      <c r="C31" s="56" t="s">
        <v>26</v>
      </c>
      <c r="D31" s="331"/>
      <c r="E31" s="226"/>
      <c r="F31" s="226"/>
      <c r="G31" s="226"/>
      <c r="H31" s="230"/>
      <c r="I31" s="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7"/>
      <c r="B32" s="55" t="s">
        <v>26</v>
      </c>
      <c r="C32" s="56" t="s">
        <v>26</v>
      </c>
      <c r="D32" s="331"/>
      <c r="E32" s="226"/>
      <c r="F32" s="226"/>
      <c r="G32" s="226"/>
      <c r="H32" s="230"/>
      <c r="I32" s="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25" customHeight="1">
      <c r="A33" s="7"/>
      <c r="B33" s="55" t="s">
        <v>26</v>
      </c>
      <c r="C33" s="56" t="s">
        <v>26</v>
      </c>
      <c r="D33" s="331"/>
      <c r="E33" s="226"/>
      <c r="F33" s="226"/>
      <c r="G33" s="226"/>
      <c r="H33" s="230"/>
      <c r="I33" s="7"/>
      <c r="J33" s="44"/>
      <c r="K33" s="44"/>
      <c r="L33" s="44"/>
      <c r="M33" s="325"/>
      <c r="N33" s="260"/>
      <c r="O33" s="260"/>
      <c r="P33" s="260"/>
      <c r="Q33" s="260"/>
      <c r="R33" s="260"/>
      <c r="S33" s="260"/>
      <c r="T33" s="260"/>
      <c r="U33" s="44"/>
      <c r="V33" s="44"/>
      <c r="W33" s="44"/>
      <c r="X33" s="44"/>
      <c r="Y33" s="44"/>
      <c r="Z33" s="44"/>
    </row>
    <row r="34" spans="1:26" ht="14.25" customHeight="1">
      <c r="A34" s="7"/>
      <c r="B34" s="55" t="s">
        <v>26</v>
      </c>
      <c r="C34" s="56" t="s">
        <v>26</v>
      </c>
      <c r="D34" s="331"/>
      <c r="E34" s="226"/>
      <c r="F34" s="226"/>
      <c r="G34" s="226"/>
      <c r="H34" s="230"/>
      <c r="I34" s="7"/>
      <c r="J34" s="44"/>
      <c r="K34" s="44"/>
      <c r="L34" s="44"/>
      <c r="M34" s="260"/>
      <c r="N34" s="260"/>
      <c r="O34" s="260"/>
      <c r="P34" s="260"/>
      <c r="Q34" s="260"/>
      <c r="R34" s="260"/>
      <c r="S34" s="260"/>
      <c r="T34" s="260"/>
      <c r="U34" s="44"/>
      <c r="V34" s="44"/>
      <c r="W34" s="44"/>
      <c r="X34" s="44"/>
      <c r="Y34" s="44"/>
      <c r="Z34" s="44"/>
    </row>
    <row r="35" spans="1:26" ht="14.25" customHeight="1">
      <c r="A35" s="7"/>
      <c r="B35" s="55" t="s">
        <v>26</v>
      </c>
      <c r="C35" s="56" t="s">
        <v>26</v>
      </c>
      <c r="D35" s="331"/>
      <c r="E35" s="226"/>
      <c r="F35" s="226"/>
      <c r="G35" s="226"/>
      <c r="H35" s="230"/>
      <c r="I35" s="7"/>
      <c r="J35" s="44"/>
      <c r="K35" s="44"/>
      <c r="L35" s="44"/>
      <c r="M35" s="260"/>
      <c r="N35" s="260"/>
      <c r="O35" s="260"/>
      <c r="P35" s="260"/>
      <c r="Q35" s="260"/>
      <c r="R35" s="260"/>
      <c r="S35" s="260"/>
      <c r="T35" s="260"/>
      <c r="U35" s="44"/>
      <c r="V35" s="44"/>
      <c r="W35" s="44"/>
      <c r="X35" s="44"/>
      <c r="Y35" s="44"/>
      <c r="Z35" s="44"/>
    </row>
    <row r="36" spans="1:26" ht="13.5" customHeight="1">
      <c r="A36" s="7"/>
      <c r="B36" s="55" t="s">
        <v>26</v>
      </c>
      <c r="C36" s="56" t="s">
        <v>26</v>
      </c>
      <c r="D36" s="331"/>
      <c r="E36" s="226"/>
      <c r="F36" s="226"/>
      <c r="G36" s="226"/>
      <c r="H36" s="230"/>
      <c r="I36" s="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7"/>
      <c r="B37" s="55" t="s">
        <v>26</v>
      </c>
      <c r="C37" s="56" t="s">
        <v>26</v>
      </c>
      <c r="D37" s="331"/>
      <c r="E37" s="226"/>
      <c r="F37" s="226"/>
      <c r="G37" s="226"/>
      <c r="H37" s="230"/>
      <c r="I37" s="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7"/>
      <c r="B38" s="55" t="s">
        <v>26</v>
      </c>
      <c r="C38" s="56" t="s">
        <v>26</v>
      </c>
      <c r="D38" s="331"/>
      <c r="E38" s="226"/>
      <c r="F38" s="226"/>
      <c r="G38" s="226"/>
      <c r="H38" s="230"/>
      <c r="I38" s="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7"/>
      <c r="B39" s="57" t="s">
        <v>26</v>
      </c>
      <c r="C39" s="58" t="s">
        <v>26</v>
      </c>
      <c r="D39" s="345"/>
      <c r="E39" s="201"/>
      <c r="F39" s="201"/>
      <c r="G39" s="201"/>
      <c r="H39" s="202"/>
      <c r="I39" s="7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7"/>
      <c r="B40" s="313"/>
      <c r="C40" s="205"/>
      <c r="D40" s="205"/>
      <c r="E40" s="205"/>
      <c r="F40" s="205"/>
      <c r="G40" s="205"/>
      <c r="H40" s="206"/>
      <c r="I40" s="7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7"/>
      <c r="B41" s="47" t="str">
        <f>IF('Formulario de Cometido'!$E$21="","",'Formulario de Cometido'!$E$21)</f>
        <v/>
      </c>
      <c r="C41" s="47" t="str">
        <f>IF('Formulario de Cometido'!$F$21="","",'Formulario de Cometido'!$F$21)</f>
        <v/>
      </c>
      <c r="D41" s="320" t="s">
        <v>74</v>
      </c>
      <c r="E41" s="208"/>
      <c r="F41" s="208"/>
      <c r="G41" s="321" t="str">
        <f>"Desde"&amp;" "&amp;'Formulario de Cometido'!$E$12&amp;" "&amp;"hasta"&amp;" "&amp;'Formulario de Cometido'!$F$20</f>
        <v xml:space="preserve">Desde  hasta </v>
      </c>
      <c r="H41" s="211"/>
      <c r="I41" s="7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7"/>
      <c r="B42" s="48" t="s">
        <v>75</v>
      </c>
      <c r="C42" s="59"/>
      <c r="D42" s="346" t="s">
        <v>56</v>
      </c>
      <c r="E42" s="208"/>
      <c r="F42" s="211"/>
      <c r="G42" s="50" t="str">
        <f>IF(H42="Solo Almuerzo",'Formulario de Cometido'!$F$37,IF(H42="Solo Pernocta",'Formulario de Cometido'!$G$37,IF(H42="Almuerzo y Pernocta",'Formulario de Cometido'!$H$37,"-")))</f>
        <v>-</v>
      </c>
      <c r="H42" s="51" t="s">
        <v>81</v>
      </c>
      <c r="I42" s="7"/>
      <c r="J42" s="52" t="str">
        <f>D42&amp;G42</f>
        <v>Viático Sub Cometido N°3-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7"/>
      <c r="B43" s="53" t="s">
        <v>26</v>
      </c>
      <c r="C43" s="54" t="s">
        <v>26</v>
      </c>
      <c r="D43" s="330"/>
      <c r="E43" s="281"/>
      <c r="F43" s="281"/>
      <c r="G43" s="281"/>
      <c r="H43" s="282"/>
      <c r="I43" s="7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7"/>
      <c r="B44" s="55" t="s">
        <v>26</v>
      </c>
      <c r="C44" s="56" t="s">
        <v>26</v>
      </c>
      <c r="D44" s="331"/>
      <c r="E44" s="226"/>
      <c r="F44" s="226"/>
      <c r="G44" s="226"/>
      <c r="H44" s="230"/>
      <c r="I44" s="7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7"/>
      <c r="B45" s="55" t="s">
        <v>26</v>
      </c>
      <c r="C45" s="56" t="s">
        <v>26</v>
      </c>
      <c r="D45" s="331"/>
      <c r="E45" s="226"/>
      <c r="F45" s="226"/>
      <c r="G45" s="226"/>
      <c r="H45" s="230"/>
      <c r="I45" s="7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7"/>
      <c r="B46" s="55" t="s">
        <v>26</v>
      </c>
      <c r="C46" s="56" t="s">
        <v>26</v>
      </c>
      <c r="D46" s="331"/>
      <c r="E46" s="226"/>
      <c r="F46" s="226"/>
      <c r="G46" s="226"/>
      <c r="H46" s="230"/>
      <c r="I46" s="7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7"/>
      <c r="B47" s="55" t="s">
        <v>26</v>
      </c>
      <c r="C47" s="56" t="s">
        <v>26</v>
      </c>
      <c r="D47" s="331"/>
      <c r="E47" s="226"/>
      <c r="F47" s="226"/>
      <c r="G47" s="226"/>
      <c r="H47" s="230"/>
      <c r="I47" s="7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7"/>
      <c r="B48" s="55" t="s">
        <v>26</v>
      </c>
      <c r="C48" s="56" t="s">
        <v>26</v>
      </c>
      <c r="D48" s="331"/>
      <c r="E48" s="226"/>
      <c r="F48" s="226"/>
      <c r="G48" s="226"/>
      <c r="H48" s="230"/>
      <c r="I48" s="7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7"/>
      <c r="B49" s="55" t="s">
        <v>26</v>
      </c>
      <c r="C49" s="56" t="s">
        <v>26</v>
      </c>
      <c r="D49" s="331"/>
      <c r="E49" s="226"/>
      <c r="F49" s="226"/>
      <c r="G49" s="226"/>
      <c r="H49" s="230"/>
      <c r="I49" s="7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7"/>
      <c r="B50" s="55" t="s">
        <v>26</v>
      </c>
      <c r="C50" s="56" t="s">
        <v>26</v>
      </c>
      <c r="D50" s="331"/>
      <c r="E50" s="226"/>
      <c r="F50" s="226"/>
      <c r="G50" s="226"/>
      <c r="H50" s="230"/>
      <c r="I50" s="7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7"/>
      <c r="B51" s="55" t="s">
        <v>26</v>
      </c>
      <c r="C51" s="56" t="s">
        <v>26</v>
      </c>
      <c r="D51" s="331"/>
      <c r="E51" s="226"/>
      <c r="F51" s="226"/>
      <c r="G51" s="226"/>
      <c r="H51" s="230"/>
      <c r="I51" s="7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7"/>
      <c r="B52" s="57" t="s">
        <v>26</v>
      </c>
      <c r="C52" s="58" t="s">
        <v>26</v>
      </c>
      <c r="D52" s="345"/>
      <c r="E52" s="201"/>
      <c r="F52" s="201"/>
      <c r="G52" s="201"/>
      <c r="H52" s="202"/>
      <c r="I52" s="7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7"/>
      <c r="B53" s="313"/>
      <c r="C53" s="205"/>
      <c r="D53" s="205"/>
      <c r="E53" s="205"/>
      <c r="F53" s="205"/>
      <c r="G53" s="205"/>
      <c r="H53" s="206"/>
      <c r="I53" s="7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7"/>
      <c r="B54" s="47" t="str">
        <f>IF('Formulario de Cometido'!$E$23="","",'Formulario de Cometido'!$E$23)</f>
        <v/>
      </c>
      <c r="C54" s="47" t="str">
        <f>IF('Formulario de Cometido'!$F$23="","",'Formulario de Cometido'!$F$23)</f>
        <v/>
      </c>
      <c r="D54" s="320" t="s">
        <v>74</v>
      </c>
      <c r="E54" s="208"/>
      <c r="F54" s="208"/>
      <c r="G54" s="321" t="str">
        <f>"Desde"&amp;" "&amp;'Formulario de Cometido'!$E$12&amp;" "&amp;"hasta"&amp;" "&amp;'Formulario de Cometido'!$F$22</f>
        <v xml:space="preserve">Desde  hasta </v>
      </c>
      <c r="H54" s="211"/>
      <c r="I54" s="7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7"/>
      <c r="B55" s="48" t="s">
        <v>75</v>
      </c>
      <c r="C55" s="59"/>
      <c r="D55" s="347" t="s">
        <v>57</v>
      </c>
      <c r="E55" s="208"/>
      <c r="F55" s="267"/>
      <c r="G55" s="50" t="str">
        <f>IF(H55="Solo Almuerzo",'Formulario de Cometido'!$F$37,IF(H55="Solo Pernocta",'Formulario de Cometido'!$G$37,IF(H55="Almuerzo y Pernocta",'Formulario de Cometido'!$H$37,"-")))</f>
        <v>-</v>
      </c>
      <c r="H55" s="51" t="s">
        <v>81</v>
      </c>
      <c r="I55" s="7"/>
      <c r="J55" s="52" t="str">
        <f>D55&amp;G55</f>
        <v>Viático Sub Cometido N°4-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7"/>
      <c r="B56" s="53" t="s">
        <v>26</v>
      </c>
      <c r="C56" s="54" t="s">
        <v>26</v>
      </c>
      <c r="D56" s="323"/>
      <c r="E56" s="281"/>
      <c r="F56" s="281"/>
      <c r="G56" s="281"/>
      <c r="H56" s="282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7"/>
      <c r="B57" s="55" t="s">
        <v>26</v>
      </c>
      <c r="C57" s="56" t="s">
        <v>26</v>
      </c>
      <c r="D57" s="324"/>
      <c r="E57" s="226"/>
      <c r="F57" s="226"/>
      <c r="G57" s="226"/>
      <c r="H57" s="230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7"/>
      <c r="B58" s="55" t="s">
        <v>26</v>
      </c>
      <c r="C58" s="56" t="s">
        <v>26</v>
      </c>
      <c r="D58" s="324"/>
      <c r="E58" s="226"/>
      <c r="F58" s="226"/>
      <c r="G58" s="226"/>
      <c r="H58" s="230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7"/>
      <c r="B59" s="55" t="s">
        <v>26</v>
      </c>
      <c r="C59" s="56" t="s">
        <v>26</v>
      </c>
      <c r="D59" s="324"/>
      <c r="E59" s="226"/>
      <c r="F59" s="226"/>
      <c r="G59" s="226"/>
      <c r="H59" s="230"/>
      <c r="I59" s="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7"/>
      <c r="B60" s="55" t="s">
        <v>26</v>
      </c>
      <c r="C60" s="56" t="s">
        <v>26</v>
      </c>
      <c r="D60" s="324"/>
      <c r="E60" s="226"/>
      <c r="F60" s="226"/>
      <c r="G60" s="226"/>
      <c r="H60" s="230"/>
      <c r="I60" s="7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7"/>
      <c r="B61" s="55" t="s">
        <v>26</v>
      </c>
      <c r="C61" s="56" t="s">
        <v>26</v>
      </c>
      <c r="D61" s="324"/>
      <c r="E61" s="226"/>
      <c r="F61" s="226"/>
      <c r="G61" s="226"/>
      <c r="H61" s="230"/>
      <c r="I61" s="7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7"/>
      <c r="B62" s="55" t="s">
        <v>26</v>
      </c>
      <c r="C62" s="56" t="s">
        <v>26</v>
      </c>
      <c r="D62" s="324"/>
      <c r="E62" s="226"/>
      <c r="F62" s="226"/>
      <c r="G62" s="226"/>
      <c r="H62" s="230"/>
      <c r="I62" s="7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 customHeight="1">
      <c r="A63" s="7"/>
      <c r="B63" s="55" t="s">
        <v>26</v>
      </c>
      <c r="C63" s="56" t="s">
        <v>26</v>
      </c>
      <c r="D63" s="324"/>
      <c r="E63" s="226"/>
      <c r="F63" s="226"/>
      <c r="G63" s="226"/>
      <c r="H63" s="230"/>
      <c r="I63" s="7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25" customHeight="1">
      <c r="A64" s="7"/>
      <c r="B64" s="55" t="s">
        <v>26</v>
      </c>
      <c r="C64" s="56" t="s">
        <v>26</v>
      </c>
      <c r="D64" s="324"/>
      <c r="E64" s="226"/>
      <c r="F64" s="226"/>
      <c r="G64" s="226"/>
      <c r="H64" s="230"/>
      <c r="I64" s="7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7"/>
      <c r="B65" s="57" t="s">
        <v>26</v>
      </c>
      <c r="C65" s="58" t="s">
        <v>26</v>
      </c>
      <c r="D65" s="326"/>
      <c r="E65" s="201"/>
      <c r="F65" s="201"/>
      <c r="G65" s="201"/>
      <c r="H65" s="202"/>
      <c r="I65" s="7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7"/>
      <c r="B66" s="60"/>
      <c r="C66" s="60"/>
      <c r="D66" s="60"/>
      <c r="E66" s="60"/>
      <c r="F66" s="60"/>
      <c r="G66" s="60"/>
      <c r="H66" s="60"/>
      <c r="I66" s="7"/>
      <c r="J66" s="44"/>
      <c r="K66" s="44"/>
      <c r="L66" s="44"/>
      <c r="M66" s="325"/>
      <c r="N66" s="260"/>
      <c r="O66" s="260"/>
      <c r="P66" s="260"/>
      <c r="Q66" s="260"/>
      <c r="R66" s="260"/>
      <c r="S66" s="260"/>
      <c r="T66" s="260"/>
      <c r="U66" s="44"/>
      <c r="V66" s="44"/>
      <c r="W66" s="44"/>
      <c r="X66" s="44"/>
      <c r="Y66" s="44"/>
      <c r="Z66" s="44"/>
    </row>
    <row r="67" spans="1:26" ht="13.5" customHeight="1">
      <c r="A67" s="7"/>
      <c r="B67" s="47" t="str">
        <f>IF('Formulario de Cometido'!$E$25="","",'Formulario de Cometido'!$E$25)</f>
        <v/>
      </c>
      <c r="C67" s="47" t="str">
        <f>IF('Formulario de Cometido'!$F$25="","",'Formulario de Cometido'!$F$25)</f>
        <v/>
      </c>
      <c r="D67" s="320" t="s">
        <v>74</v>
      </c>
      <c r="E67" s="208"/>
      <c r="F67" s="208"/>
      <c r="G67" s="321" t="str">
        <f>"Desde"&amp;" "&amp;'Formulario de Cometido'!$E$12&amp;" "&amp;"hasta"&amp;" "&amp;'Formulario de Cometido'!$F$24</f>
        <v xml:space="preserve">Desde  hasta </v>
      </c>
      <c r="H67" s="211"/>
      <c r="I67" s="7"/>
      <c r="J67" s="44"/>
      <c r="K67" s="44"/>
      <c r="L67" s="44"/>
      <c r="M67" s="260"/>
      <c r="N67" s="260"/>
      <c r="O67" s="260"/>
      <c r="P67" s="260"/>
      <c r="Q67" s="260"/>
      <c r="R67" s="260"/>
      <c r="S67" s="260"/>
      <c r="T67" s="260"/>
      <c r="U67" s="44"/>
      <c r="V67" s="44"/>
      <c r="W67" s="44"/>
      <c r="X67" s="44"/>
      <c r="Y67" s="44"/>
      <c r="Z67" s="44"/>
    </row>
    <row r="68" spans="1:26" ht="13.5" customHeight="1">
      <c r="A68" s="7"/>
      <c r="B68" s="48" t="s">
        <v>75</v>
      </c>
      <c r="C68" s="59"/>
      <c r="D68" s="348" t="s">
        <v>58</v>
      </c>
      <c r="E68" s="208"/>
      <c r="F68" s="267"/>
      <c r="G68" s="50" t="str">
        <f>IF(H68="Solo Almuerzo",'Formulario de Cometido'!$F$37,IF(H68="Solo Pernocta",'Formulario de Cometido'!$G$37,IF(H68="Almuerzo y Pernocta",'Formulario de Cometido'!$H$37,"-")))</f>
        <v>-</v>
      </c>
      <c r="H68" s="51" t="s">
        <v>81</v>
      </c>
      <c r="I68" s="7"/>
      <c r="J68" s="52" t="str">
        <f>D68&amp;G68</f>
        <v>Viático Sub Cometido N°5-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7"/>
      <c r="B69" s="53" t="s">
        <v>26</v>
      </c>
      <c r="C69" s="54" t="s">
        <v>26</v>
      </c>
      <c r="D69" s="323"/>
      <c r="E69" s="281"/>
      <c r="F69" s="281"/>
      <c r="G69" s="281"/>
      <c r="H69" s="282"/>
      <c r="I69" s="7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7"/>
      <c r="B70" s="55" t="s">
        <v>26</v>
      </c>
      <c r="C70" s="56" t="s">
        <v>26</v>
      </c>
      <c r="D70" s="324"/>
      <c r="E70" s="226"/>
      <c r="F70" s="226"/>
      <c r="G70" s="226"/>
      <c r="H70" s="230"/>
      <c r="I70" s="7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7"/>
      <c r="B71" s="55" t="s">
        <v>26</v>
      </c>
      <c r="C71" s="56" t="s">
        <v>26</v>
      </c>
      <c r="D71" s="324"/>
      <c r="E71" s="226"/>
      <c r="F71" s="226"/>
      <c r="G71" s="226"/>
      <c r="H71" s="230"/>
      <c r="I71" s="7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7"/>
      <c r="B72" s="55" t="s">
        <v>26</v>
      </c>
      <c r="C72" s="56" t="s">
        <v>26</v>
      </c>
      <c r="D72" s="324"/>
      <c r="E72" s="226"/>
      <c r="F72" s="226"/>
      <c r="G72" s="226"/>
      <c r="H72" s="230"/>
      <c r="I72" s="7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7"/>
      <c r="B73" s="55" t="s">
        <v>26</v>
      </c>
      <c r="C73" s="56" t="s">
        <v>26</v>
      </c>
      <c r="D73" s="324"/>
      <c r="E73" s="226"/>
      <c r="F73" s="226"/>
      <c r="G73" s="226"/>
      <c r="H73" s="230"/>
      <c r="I73" s="7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7"/>
      <c r="B74" s="55" t="s">
        <v>26</v>
      </c>
      <c r="C74" s="56" t="s">
        <v>26</v>
      </c>
      <c r="D74" s="324"/>
      <c r="E74" s="226"/>
      <c r="F74" s="226"/>
      <c r="G74" s="226"/>
      <c r="H74" s="230"/>
      <c r="I74" s="7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7"/>
      <c r="B75" s="55" t="s">
        <v>26</v>
      </c>
      <c r="C75" s="56" t="s">
        <v>26</v>
      </c>
      <c r="D75" s="324"/>
      <c r="E75" s="226"/>
      <c r="F75" s="226"/>
      <c r="G75" s="226"/>
      <c r="H75" s="230"/>
      <c r="I75" s="7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7"/>
      <c r="B76" s="55" t="s">
        <v>26</v>
      </c>
      <c r="C76" s="56" t="s">
        <v>26</v>
      </c>
      <c r="D76" s="324"/>
      <c r="E76" s="226"/>
      <c r="F76" s="226"/>
      <c r="G76" s="226"/>
      <c r="H76" s="230"/>
      <c r="I76" s="7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7"/>
      <c r="B77" s="55" t="s">
        <v>26</v>
      </c>
      <c r="C77" s="56" t="s">
        <v>26</v>
      </c>
      <c r="D77" s="324"/>
      <c r="E77" s="226"/>
      <c r="F77" s="226"/>
      <c r="G77" s="226"/>
      <c r="H77" s="230"/>
      <c r="I77" s="7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7"/>
      <c r="B78" s="57" t="s">
        <v>26</v>
      </c>
      <c r="C78" s="58" t="s">
        <v>26</v>
      </c>
      <c r="D78" s="326"/>
      <c r="E78" s="201"/>
      <c r="F78" s="201"/>
      <c r="G78" s="201"/>
      <c r="H78" s="202"/>
      <c r="I78" s="7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7"/>
      <c r="B79" s="313"/>
      <c r="C79" s="205"/>
      <c r="D79" s="205"/>
      <c r="E79" s="205"/>
      <c r="F79" s="205"/>
      <c r="G79" s="205"/>
      <c r="H79" s="206"/>
      <c r="I79" s="7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7"/>
      <c r="B80" s="332" t="s">
        <v>82</v>
      </c>
      <c r="C80" s="208"/>
      <c r="D80" s="208"/>
      <c r="E80" s="208"/>
      <c r="F80" s="208"/>
      <c r="G80" s="208"/>
      <c r="H80" s="211"/>
      <c r="I80" s="7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7"/>
      <c r="B81" s="337"/>
      <c r="C81" s="281"/>
      <c r="D81" s="281"/>
      <c r="E81" s="281"/>
      <c r="F81" s="281"/>
      <c r="G81" s="281"/>
      <c r="H81" s="282"/>
      <c r="I81" s="7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7"/>
      <c r="B82" s="338"/>
      <c r="C82" s="226"/>
      <c r="D82" s="226"/>
      <c r="E82" s="226"/>
      <c r="F82" s="226"/>
      <c r="G82" s="226"/>
      <c r="H82" s="230"/>
      <c r="I82" s="7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7"/>
      <c r="B83" s="339"/>
      <c r="C83" s="201"/>
      <c r="D83" s="201"/>
      <c r="E83" s="201"/>
      <c r="F83" s="201"/>
      <c r="G83" s="201"/>
      <c r="H83" s="202"/>
      <c r="I83" s="7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7"/>
      <c r="B84" s="313"/>
      <c r="C84" s="205"/>
      <c r="D84" s="205"/>
      <c r="E84" s="205"/>
      <c r="F84" s="205"/>
      <c r="G84" s="205"/>
      <c r="H84" s="206"/>
      <c r="I84" s="7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7"/>
      <c r="B85" s="340" t="s">
        <v>83</v>
      </c>
      <c r="C85" s="341"/>
      <c r="D85" s="341"/>
      <c r="E85" s="341"/>
      <c r="F85" s="341"/>
      <c r="G85" s="341"/>
      <c r="H85" s="342"/>
      <c r="I85" s="7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26.25" customHeight="1">
      <c r="A86" s="7"/>
      <c r="B86" s="333" t="str">
        <f>'Formulario de Cometido'!E32</f>
        <v>Seleccionar</v>
      </c>
      <c r="C86" s="349"/>
      <c r="D86" s="343" t="str">
        <f>'Minuta de Arriendo'!B26</f>
        <v xml:space="preserve">Retiro: </v>
      </c>
      <c r="E86" s="282"/>
      <c r="F86" s="61" t="str">
        <f>IF($B$86&lt;&gt;"Arriendo de Vehículo","No Aplica",'Minuta de Arriendo'!C26)</f>
        <v>No Aplica</v>
      </c>
      <c r="G86" s="62" t="str">
        <f>IF($B$86&lt;&gt;"Arriendo de Vehículo","-",'Minuta de Arriendo'!D26)</f>
        <v>-</v>
      </c>
      <c r="H86" s="63" t="str">
        <f>IF($B$86&lt;&gt;"Arriendo de Vehículo","-",'Minuta de Arriendo'!E26)</f>
        <v>-</v>
      </c>
      <c r="I86" s="7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24" customHeight="1">
      <c r="A87" s="7"/>
      <c r="B87" s="243"/>
      <c r="C87" s="312"/>
      <c r="D87" s="344" t="str">
        <f>'Minuta de Arriendo'!B27</f>
        <v>Devolución:</v>
      </c>
      <c r="E87" s="202"/>
      <c r="F87" s="64" t="str">
        <f>IF($B$86&lt;&gt;"Arriendo de Vehículo","No Aplica",'Minuta de Arriendo'!C27)</f>
        <v>No Aplica</v>
      </c>
      <c r="G87" s="65" t="str">
        <f>IF($B$86&lt;&gt;"Arriendo de Vehículo","-",'Minuta de Arriendo'!D27)</f>
        <v>-</v>
      </c>
      <c r="H87" s="66" t="str">
        <f>IF($B$86&lt;&gt;"Arriendo de Vehículo","-",'Minuta de Arriendo'!E27)</f>
        <v>-</v>
      </c>
      <c r="I87" s="7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24" customHeight="1">
      <c r="A88" s="7"/>
      <c r="B88" s="350" t="s">
        <v>84</v>
      </c>
      <c r="C88" s="242"/>
      <c r="D88" s="351"/>
      <c r="E88" s="269"/>
      <c r="F88" s="269"/>
      <c r="G88" s="269"/>
      <c r="H88" s="352"/>
      <c r="I88" s="7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24.75" customHeight="1">
      <c r="A89" s="7"/>
      <c r="B89" s="243"/>
      <c r="C89" s="244"/>
      <c r="D89" s="243"/>
      <c r="E89" s="311"/>
      <c r="F89" s="311"/>
      <c r="G89" s="311"/>
      <c r="H89" s="244"/>
      <c r="I89" s="7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7"/>
      <c r="B90" s="333" t="s">
        <v>85</v>
      </c>
      <c r="C90" s="242"/>
      <c r="D90" s="334" t="s">
        <v>86</v>
      </c>
      <c r="E90" s="335"/>
      <c r="F90" s="336"/>
      <c r="G90" s="336"/>
      <c r="H90" s="242"/>
      <c r="I90" s="7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7"/>
      <c r="B91" s="243"/>
      <c r="C91" s="244"/>
      <c r="D91" s="248"/>
      <c r="E91" s="243"/>
      <c r="F91" s="311"/>
      <c r="G91" s="311"/>
      <c r="H91" s="244"/>
      <c r="I91" s="7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7"/>
      <c r="B92" s="7"/>
      <c r="C92" s="7"/>
      <c r="D92" s="7"/>
      <c r="E92" s="7"/>
      <c r="F92" s="7"/>
      <c r="G92" s="7"/>
      <c r="H92" s="7"/>
      <c r="I92" s="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7"/>
      <c r="B93" s="7"/>
      <c r="C93" s="7"/>
      <c r="D93" s="7"/>
      <c r="E93" s="7"/>
      <c r="F93" s="7"/>
      <c r="G93" s="7"/>
      <c r="H93" s="7"/>
      <c r="I93" s="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7"/>
      <c r="B94" s="7"/>
      <c r="C94" s="7"/>
      <c r="D94" s="7"/>
      <c r="E94" s="7"/>
      <c r="F94" s="7"/>
      <c r="G94" s="7"/>
      <c r="H94" s="7"/>
      <c r="I94" s="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7"/>
      <c r="B95" s="7"/>
      <c r="C95" s="7"/>
      <c r="D95" s="7"/>
      <c r="E95" s="7"/>
      <c r="F95" s="7"/>
      <c r="G95" s="7"/>
      <c r="H95" s="7"/>
      <c r="I95" s="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hidden="1" customHeight="1">
      <c r="A96" s="7"/>
      <c r="B96" s="7"/>
      <c r="C96" s="7"/>
      <c r="D96" s="7"/>
      <c r="E96" s="7"/>
      <c r="F96" s="7"/>
      <c r="G96" s="7"/>
      <c r="H96" s="7"/>
      <c r="I96" s="7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hidden="1" customHeight="1">
      <c r="A97" s="7"/>
      <c r="B97" s="7"/>
      <c r="C97" s="7"/>
      <c r="D97" s="7"/>
      <c r="E97" s="7"/>
      <c r="F97" s="7"/>
      <c r="G97" s="7"/>
      <c r="H97" s="7"/>
      <c r="I97" s="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hidden="1" customHeight="1">
      <c r="A98" s="7"/>
      <c r="B98" s="7"/>
      <c r="C98" s="7"/>
      <c r="D98" s="7"/>
      <c r="E98" s="7"/>
      <c r="F98" s="7"/>
      <c r="G98" s="7"/>
      <c r="H98" s="7"/>
      <c r="I98" s="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3.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3.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3.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3.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3.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3.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3.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3.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3.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3.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3.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3.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3.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3.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3.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3.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3.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3.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3.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3.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3.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3.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3.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3.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3.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3.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3.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3.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3.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3.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3.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3.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3.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3.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3.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3.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3.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3.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3.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3.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3.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3.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3.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3.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3.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3.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3.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3.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3.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3.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3.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3.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3.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3.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3.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3.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3.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3.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3.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3.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3.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3.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3.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3.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3.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3.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3.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3.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3.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3.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3.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3.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3.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3.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3.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3.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3.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3.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3.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3.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3.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3.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3.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3.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3.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3.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3.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3.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3.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3.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3.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3.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3.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3.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3.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3.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3.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3.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3.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3.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3.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3.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3.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3.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3.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3.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3.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3.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3.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3.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3.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3.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3.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3.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3.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3.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3.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3.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3.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3.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3.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3.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3.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3.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3.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3.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3.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3.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3.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3.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3.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3.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3.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3.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3.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3.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3.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3.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3.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3.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3.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3.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3.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3.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3.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3.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3.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3.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3.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3.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3.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3.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3.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3.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3.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3.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3.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3.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3.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3.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3.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3.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3.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3.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3.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3.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3.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3.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3.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3.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3.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3.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3.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3.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3.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3.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3.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3.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3.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3.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3.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3.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3.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3.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3.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3.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3.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3.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3.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3.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3.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3.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3.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3.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3.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3.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3.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3.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3.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3.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3.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3.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3.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3.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3.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3.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3.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3.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3.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3.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3.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3.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3.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3.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3.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3.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3.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3.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3.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3.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3.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3.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3.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3.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3.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3.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3.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3.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3.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3.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3.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3.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3.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3.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3.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3.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3.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3.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3.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3.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3.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3.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3.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3.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3.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3.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3.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3.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3.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3.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3.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3.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3.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3.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3.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3.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3.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3.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3.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3.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3.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3.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3.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3.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3.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3.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3.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3.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3.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3.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3.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3.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3.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3.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3.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107">
    <mergeCell ref="M66:T67"/>
    <mergeCell ref="G67:H67"/>
    <mergeCell ref="D67:F67"/>
    <mergeCell ref="D68:F68"/>
    <mergeCell ref="D69:H69"/>
    <mergeCell ref="D70:H70"/>
    <mergeCell ref="D71:H71"/>
    <mergeCell ref="D72:H72"/>
    <mergeCell ref="D73:H73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49:H49"/>
    <mergeCell ref="D50:H50"/>
    <mergeCell ref="D51:H51"/>
    <mergeCell ref="D52:H52"/>
    <mergeCell ref="B53:H53"/>
    <mergeCell ref="G54:H54"/>
    <mergeCell ref="D54:F54"/>
    <mergeCell ref="D55:F55"/>
    <mergeCell ref="D56:H56"/>
    <mergeCell ref="B90:C91"/>
    <mergeCell ref="D90:D91"/>
    <mergeCell ref="E90:H91"/>
    <mergeCell ref="B81:H81"/>
    <mergeCell ref="B82:H82"/>
    <mergeCell ref="B83:H83"/>
    <mergeCell ref="B84:H84"/>
    <mergeCell ref="B85:H85"/>
    <mergeCell ref="D86:E86"/>
    <mergeCell ref="D87:E87"/>
    <mergeCell ref="B86:C87"/>
    <mergeCell ref="B88:C89"/>
    <mergeCell ref="D88:H89"/>
    <mergeCell ref="M33:T35"/>
    <mergeCell ref="D34:H34"/>
    <mergeCell ref="D74:H74"/>
    <mergeCell ref="D75:H75"/>
    <mergeCell ref="D76:H76"/>
    <mergeCell ref="D77:H77"/>
    <mergeCell ref="D78:H78"/>
    <mergeCell ref="B79:H79"/>
    <mergeCell ref="B80:H80"/>
    <mergeCell ref="D35:H35"/>
    <mergeCell ref="D36:H36"/>
    <mergeCell ref="D37:H37"/>
    <mergeCell ref="D38:H38"/>
    <mergeCell ref="D39:H39"/>
    <mergeCell ref="B40:H40"/>
    <mergeCell ref="G41:H41"/>
    <mergeCell ref="D41:F41"/>
    <mergeCell ref="D42:F42"/>
    <mergeCell ref="D43:H43"/>
    <mergeCell ref="D44:H44"/>
    <mergeCell ref="D45:H45"/>
    <mergeCell ref="D46:H46"/>
    <mergeCell ref="D47:H47"/>
    <mergeCell ref="D48:H48"/>
    <mergeCell ref="D26:H26"/>
    <mergeCell ref="B27:H27"/>
    <mergeCell ref="D28:F28"/>
    <mergeCell ref="G28:H28"/>
    <mergeCell ref="D29:F29"/>
    <mergeCell ref="D30:H30"/>
    <mergeCell ref="D31:H31"/>
    <mergeCell ref="D32:H32"/>
    <mergeCell ref="D33:H33"/>
    <mergeCell ref="D18:H18"/>
    <mergeCell ref="M18:T19"/>
    <mergeCell ref="D19:H19"/>
    <mergeCell ref="D20:H20"/>
    <mergeCell ref="D21:H21"/>
    <mergeCell ref="D22:H22"/>
    <mergeCell ref="D23:H23"/>
    <mergeCell ref="D24:H24"/>
    <mergeCell ref="D25:H25"/>
    <mergeCell ref="B14:H14"/>
    <mergeCell ref="E12:H12"/>
    <mergeCell ref="E13:H13"/>
    <mergeCell ref="M14:M16"/>
    <mergeCell ref="N14:T16"/>
    <mergeCell ref="D15:F15"/>
    <mergeCell ref="G15:H15"/>
    <mergeCell ref="D16:F16"/>
    <mergeCell ref="D17:H17"/>
    <mergeCell ref="A1:F3"/>
    <mergeCell ref="G1:I2"/>
    <mergeCell ref="B4:H4"/>
    <mergeCell ref="B5:H5"/>
    <mergeCell ref="B6:D6"/>
    <mergeCell ref="E6:H6"/>
    <mergeCell ref="E7:H7"/>
    <mergeCell ref="E10:H10"/>
    <mergeCell ref="E11:H11"/>
    <mergeCell ref="B7:D7"/>
    <mergeCell ref="B8:D8"/>
    <mergeCell ref="E8:H8"/>
    <mergeCell ref="B9:D9"/>
    <mergeCell ref="E9:H9"/>
    <mergeCell ref="B10:D10"/>
    <mergeCell ref="B11:D13"/>
  </mergeCells>
  <dataValidations count="1">
    <dataValidation type="list" allowBlank="1" showErrorMessage="1" sqref="H16 H29 H42 H55 H68" xr:uid="{00000000-0002-0000-0100-000001000000}">
      <formula1>"Solo Almuerzo,Solo Pernocta,Almuerzo y Pernocta,No Aplica"</formula1>
    </dataValidation>
  </dataValidations>
  <pageMargins left="0.7" right="0.7" top="0.75" bottom="0.75" header="0" footer="0"/>
  <pageSetup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Datos!$AC$6:$AC$10</xm:f>
          </x14:formula1>
          <xm:sqref>B88</xm:sqref>
        </x14:dataValidation>
        <x14:dataValidation type="list" allowBlank="1" showInputMessage="1" showErrorMessage="1" prompt="Seleccionar" xr:uid="{00000000-0002-0000-0100-000002000000}">
          <x14:formula1>
            <xm:f>Datos!$V$6:$V$49</xm:f>
          </x14:formula1>
          <xm:sqref>B17:C26 B30:C39 B43:C52 B56:C65 B69:C78</xm:sqref>
        </x14:dataValidation>
        <x14:dataValidation type="list" allowBlank="1" showErrorMessage="1" xr:uid="{00000000-0002-0000-0100-000003000000}">
          <x14:formula1>
            <xm:f>Datos!$AE$6:$AE$7</xm:f>
          </x14:formula1>
          <xm:sqref>D90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1000"/>
  <sheetViews>
    <sheetView showGridLines="0" topLeftCell="A14" workbookViewId="0"/>
  </sheetViews>
  <sheetFormatPr baseColWidth="10" defaultColWidth="14.44140625" defaultRowHeight="15" customHeight="1"/>
  <cols>
    <col min="1" max="1" width="4.5546875" customWidth="1"/>
    <col min="2" max="4" width="11.44140625" customWidth="1"/>
    <col min="5" max="5" width="25.88671875" customWidth="1"/>
    <col min="6" max="6" width="24.109375" customWidth="1"/>
    <col min="7" max="7" width="12.6640625" customWidth="1"/>
    <col min="8" max="8" width="4.5546875" customWidth="1"/>
    <col min="9" max="26" width="10.6640625" customWidth="1"/>
  </cols>
  <sheetData>
    <row r="1" spans="1:8" ht="14.25" customHeight="1">
      <c r="A1" s="67"/>
      <c r="B1" s="68"/>
      <c r="C1" s="68"/>
      <c r="D1" s="68"/>
      <c r="E1" s="68"/>
      <c r="F1" s="68"/>
      <c r="G1" s="68"/>
      <c r="H1" s="68"/>
    </row>
    <row r="2" spans="1:8" ht="14.25" customHeight="1">
      <c r="A2" s="69"/>
      <c r="B2" s="4"/>
      <c r="C2" s="4"/>
      <c r="D2" s="4"/>
      <c r="E2" s="4"/>
      <c r="F2" s="4"/>
      <c r="G2" s="4"/>
      <c r="H2" s="4"/>
    </row>
    <row r="3" spans="1:8" ht="14.25" customHeight="1">
      <c r="A3" s="69"/>
      <c r="B3" s="4"/>
      <c r="C3" s="4"/>
      <c r="D3" s="4"/>
      <c r="E3" s="4"/>
      <c r="F3" s="4"/>
      <c r="G3" s="4"/>
      <c r="H3" s="4"/>
    </row>
    <row r="4" spans="1:8" ht="14.25" customHeight="1">
      <c r="A4" s="69"/>
      <c r="B4" s="4"/>
      <c r="C4" s="4"/>
      <c r="D4" s="4"/>
      <c r="F4" s="70" t="s">
        <v>87</v>
      </c>
      <c r="G4" s="71" t="str">
        <f>IF('Formulario de Cometido'!E6="","",'Formulario de Cometido'!E6)</f>
        <v/>
      </c>
      <c r="H4" s="4"/>
    </row>
    <row r="5" spans="1:8" ht="14.25" customHeight="1">
      <c r="A5" s="69"/>
      <c r="B5" s="4"/>
      <c r="C5" s="4"/>
      <c r="D5" s="4"/>
      <c r="F5" s="70" t="str">
        <f>Itinerario!$B$10</f>
        <v>N° de Cometido</v>
      </c>
      <c r="G5" s="72" t="str">
        <f>IF('Formulario de Cometido'!$H$3=0,"",'Formulario de Cometido'!$H$3)</f>
        <v/>
      </c>
      <c r="H5" s="4"/>
    </row>
    <row r="6" spans="1:8" ht="14.25" customHeight="1">
      <c r="A6" s="73"/>
      <c r="B6" s="3"/>
      <c r="C6" s="3"/>
      <c r="D6" s="3"/>
      <c r="E6" s="3"/>
      <c r="F6" s="3"/>
      <c r="G6" s="3"/>
      <c r="H6" s="4"/>
    </row>
    <row r="7" spans="1:8" ht="14.25" customHeight="1">
      <c r="A7" s="356" t="s">
        <v>88</v>
      </c>
      <c r="B7" s="205"/>
      <c r="C7" s="205"/>
      <c r="D7" s="205"/>
      <c r="E7" s="205"/>
      <c r="F7" s="205"/>
      <c r="G7" s="205"/>
      <c r="H7" s="206"/>
    </row>
    <row r="8" spans="1:8" ht="14.25" customHeight="1">
      <c r="A8" s="69"/>
      <c r="B8" s="4"/>
      <c r="C8" s="4"/>
      <c r="D8" s="4"/>
      <c r="E8" s="4"/>
      <c r="F8" s="4"/>
      <c r="G8" s="4"/>
      <c r="H8" s="4"/>
    </row>
    <row r="9" spans="1:8" ht="14.25" customHeight="1">
      <c r="A9" s="69"/>
      <c r="B9" s="223" t="str">
        <f>IF('Formulario de Cometido'!E13="","",'Formulario de Cometido'!E13)</f>
        <v/>
      </c>
      <c r="C9" s="205"/>
      <c r="D9" s="205"/>
      <c r="E9" s="205"/>
      <c r="F9" s="205"/>
      <c r="G9" s="206"/>
      <c r="H9" s="4"/>
    </row>
    <row r="10" spans="1:8" ht="14.25" customHeight="1">
      <c r="A10" s="69"/>
      <c r="B10" s="4"/>
      <c r="C10" s="4"/>
      <c r="D10" s="4"/>
      <c r="E10" s="4"/>
      <c r="F10" s="4"/>
      <c r="G10" s="4"/>
      <c r="H10" s="4"/>
    </row>
    <row r="11" spans="1:8" ht="14.25" customHeight="1">
      <c r="A11" s="69"/>
      <c r="B11" s="357"/>
      <c r="C11" s="218"/>
      <c r="D11" s="218"/>
      <c r="E11" s="218"/>
      <c r="F11" s="218"/>
      <c r="G11" s="219"/>
      <c r="H11" s="4"/>
    </row>
    <row r="12" spans="1:8" ht="14.25" customHeight="1">
      <c r="A12" s="69"/>
      <c r="B12" s="259"/>
      <c r="C12" s="260"/>
      <c r="D12" s="260"/>
      <c r="E12" s="260"/>
      <c r="F12" s="260"/>
      <c r="G12" s="261"/>
      <c r="H12" s="4"/>
    </row>
    <row r="13" spans="1:8" ht="14.25" customHeight="1">
      <c r="A13" s="69"/>
      <c r="B13" s="259"/>
      <c r="C13" s="260"/>
      <c r="D13" s="260"/>
      <c r="E13" s="260"/>
      <c r="F13" s="260"/>
      <c r="G13" s="261"/>
      <c r="H13" s="4"/>
    </row>
    <row r="14" spans="1:8" ht="14.25" customHeight="1">
      <c r="A14" s="69"/>
      <c r="B14" s="259"/>
      <c r="C14" s="260"/>
      <c r="D14" s="260"/>
      <c r="E14" s="260"/>
      <c r="F14" s="260"/>
      <c r="G14" s="261"/>
      <c r="H14" s="4"/>
    </row>
    <row r="15" spans="1:8" ht="14.25" customHeight="1">
      <c r="A15" s="69"/>
      <c r="B15" s="259"/>
      <c r="C15" s="260"/>
      <c r="D15" s="260"/>
      <c r="E15" s="260"/>
      <c r="F15" s="260"/>
      <c r="G15" s="261"/>
      <c r="H15" s="4"/>
    </row>
    <row r="16" spans="1:8" ht="14.25" customHeight="1">
      <c r="A16" s="69"/>
      <c r="B16" s="259"/>
      <c r="C16" s="260"/>
      <c r="D16" s="260"/>
      <c r="E16" s="260"/>
      <c r="F16" s="260"/>
      <c r="G16" s="261"/>
      <c r="H16" s="4"/>
    </row>
    <row r="17" spans="1:26" ht="14.25" customHeight="1">
      <c r="A17" s="69"/>
      <c r="B17" s="259"/>
      <c r="C17" s="260"/>
      <c r="D17" s="260"/>
      <c r="E17" s="260"/>
      <c r="F17" s="260"/>
      <c r="G17" s="261"/>
      <c r="H17" s="4"/>
    </row>
    <row r="18" spans="1:26" ht="14.25" customHeight="1">
      <c r="A18" s="69"/>
      <c r="B18" s="259"/>
      <c r="C18" s="260"/>
      <c r="D18" s="260"/>
      <c r="E18" s="260"/>
      <c r="F18" s="260"/>
      <c r="G18" s="261"/>
      <c r="H18" s="4"/>
    </row>
    <row r="19" spans="1:26" ht="14.25" customHeight="1">
      <c r="A19" s="69"/>
      <c r="B19" s="259"/>
      <c r="C19" s="260"/>
      <c r="D19" s="260"/>
      <c r="E19" s="260"/>
      <c r="F19" s="260"/>
      <c r="G19" s="261"/>
      <c r="H19" s="4"/>
    </row>
    <row r="20" spans="1:26" ht="14.25" customHeight="1">
      <c r="A20" s="69"/>
      <c r="B20" s="259"/>
      <c r="C20" s="260"/>
      <c r="D20" s="260"/>
      <c r="E20" s="260"/>
      <c r="F20" s="260"/>
      <c r="G20" s="261"/>
      <c r="H20" s="4"/>
    </row>
    <row r="21" spans="1:26" ht="14.25" customHeight="1">
      <c r="A21" s="69"/>
      <c r="B21" s="259"/>
      <c r="C21" s="260"/>
      <c r="D21" s="260"/>
      <c r="E21" s="260"/>
      <c r="F21" s="260"/>
      <c r="G21" s="261"/>
      <c r="H21" s="4"/>
    </row>
    <row r="22" spans="1:26" ht="14.25" customHeight="1">
      <c r="A22" s="69"/>
      <c r="B22" s="259"/>
      <c r="C22" s="260"/>
      <c r="D22" s="260"/>
      <c r="E22" s="260"/>
      <c r="F22" s="260"/>
      <c r="G22" s="261"/>
      <c r="H22" s="4"/>
    </row>
    <row r="23" spans="1:26" ht="14.25" customHeight="1">
      <c r="A23" s="69"/>
      <c r="B23" s="262"/>
      <c r="C23" s="221"/>
      <c r="D23" s="221"/>
      <c r="E23" s="221"/>
      <c r="F23" s="221"/>
      <c r="G23" s="222"/>
      <c r="H23" s="4"/>
    </row>
    <row r="24" spans="1:26" ht="14.25" customHeight="1">
      <c r="A24" s="69"/>
      <c r="B24" s="74"/>
      <c r="C24" s="74"/>
      <c r="D24" s="74"/>
      <c r="E24" s="74"/>
      <c r="F24" s="74"/>
      <c r="G24" s="74"/>
      <c r="H24" s="4"/>
    </row>
    <row r="25" spans="1:26" ht="14.25" customHeight="1">
      <c r="A25" s="75"/>
      <c r="B25" s="76"/>
      <c r="C25" s="77" t="s">
        <v>87</v>
      </c>
      <c r="D25" s="78" t="s">
        <v>89</v>
      </c>
      <c r="E25" s="79" t="s">
        <v>90</v>
      </c>
      <c r="F25" s="76"/>
      <c r="G25" s="76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4.25" customHeight="1">
      <c r="A26" s="69"/>
      <c r="B26" s="82" t="s">
        <v>91</v>
      </c>
      <c r="C26" s="83">
        <v>45158</v>
      </c>
      <c r="D26" s="84">
        <v>0.33333333333333331</v>
      </c>
      <c r="E26" s="85" t="s">
        <v>92</v>
      </c>
      <c r="F26" s="74"/>
      <c r="G26" s="74"/>
      <c r="H26" s="4"/>
    </row>
    <row r="27" spans="1:26" ht="14.25" customHeight="1">
      <c r="A27" s="69"/>
      <c r="B27" s="86" t="s">
        <v>93</v>
      </c>
      <c r="C27" s="87">
        <v>45159</v>
      </c>
      <c r="D27" s="88">
        <v>0.75</v>
      </c>
      <c r="E27" s="89" t="s">
        <v>92</v>
      </c>
      <c r="F27" s="74"/>
      <c r="G27" s="74"/>
      <c r="H27" s="4"/>
    </row>
    <row r="28" spans="1:26" ht="14.25" customHeight="1">
      <c r="A28" s="69"/>
      <c r="B28" s="358"/>
      <c r="C28" s="205"/>
      <c r="D28" s="205"/>
      <c r="E28" s="205"/>
      <c r="F28" s="205"/>
      <c r="G28" s="206"/>
      <c r="H28" s="4"/>
    </row>
    <row r="29" spans="1:26" ht="14.25" customHeight="1">
      <c r="A29" s="69"/>
      <c r="B29" s="358"/>
      <c r="C29" s="205"/>
      <c r="D29" s="205"/>
      <c r="E29" s="205"/>
      <c r="F29" s="205"/>
      <c r="G29" s="206"/>
      <c r="H29" s="4"/>
    </row>
    <row r="30" spans="1:26" ht="14.25" customHeight="1">
      <c r="A30" s="69"/>
      <c r="B30" s="358"/>
      <c r="C30" s="205"/>
      <c r="D30" s="205"/>
      <c r="E30" s="205"/>
      <c r="F30" s="205"/>
      <c r="G30" s="206"/>
      <c r="H30" s="4"/>
    </row>
    <row r="31" spans="1:26" ht="14.25" customHeight="1">
      <c r="A31" s="69"/>
      <c r="B31" s="4"/>
      <c r="C31" s="4"/>
      <c r="D31" s="4"/>
      <c r="E31" s="4"/>
      <c r="F31" s="4"/>
      <c r="G31" s="4"/>
      <c r="H31" s="4"/>
    </row>
    <row r="32" spans="1:26" ht="14.25" customHeight="1">
      <c r="A32" s="69"/>
      <c r="B32" s="4"/>
      <c r="C32" s="4"/>
      <c r="D32" s="4"/>
      <c r="E32" s="4"/>
      <c r="F32" s="4"/>
      <c r="G32" s="4"/>
      <c r="H32" s="4"/>
    </row>
    <row r="33" spans="1:8" ht="14.25" customHeight="1">
      <c r="A33" s="69"/>
      <c r="B33" s="4"/>
      <c r="C33" s="4"/>
      <c r="D33" s="4"/>
      <c r="E33" s="4"/>
      <c r="F33" s="4"/>
      <c r="G33" s="4"/>
      <c r="H33" s="4"/>
    </row>
    <row r="34" spans="1:8" ht="14.25" customHeight="1">
      <c r="A34" s="69"/>
      <c r="B34" s="4"/>
      <c r="C34" s="4"/>
      <c r="D34" s="4"/>
      <c r="E34" s="4"/>
      <c r="F34" s="4"/>
      <c r="G34" s="4"/>
      <c r="H34" s="4"/>
    </row>
    <row r="35" spans="1:8" ht="14.25" customHeight="1">
      <c r="A35" s="69"/>
      <c r="B35" s="4"/>
      <c r="C35" s="90"/>
      <c r="D35" s="359"/>
      <c r="E35" s="316"/>
      <c r="F35" s="360"/>
      <c r="G35" s="4"/>
      <c r="H35" s="4"/>
    </row>
    <row r="36" spans="1:8" ht="14.25" customHeight="1">
      <c r="A36" s="69"/>
      <c r="B36" s="353">
        <f>'Formulario de Cometido'!E8</f>
        <v>0</v>
      </c>
      <c r="C36" s="205"/>
      <c r="D36" s="205"/>
      <c r="E36" s="205"/>
      <c r="F36" s="205"/>
      <c r="G36" s="206"/>
      <c r="H36" s="4"/>
    </row>
    <row r="37" spans="1:8" ht="14.25" customHeight="1">
      <c r="A37" s="69"/>
      <c r="B37" s="354" t="str">
        <f>'Formulario de Cometido'!E9</f>
        <v/>
      </c>
      <c r="C37" s="205"/>
      <c r="D37" s="205"/>
      <c r="E37" s="205"/>
      <c r="F37" s="205"/>
      <c r="G37" s="206"/>
      <c r="H37" s="4"/>
    </row>
    <row r="38" spans="1:8" ht="14.25" customHeight="1">
      <c r="A38" s="69"/>
      <c r="B38" s="355" t="str">
        <f>'Formulario de Cometido'!E11</f>
        <v/>
      </c>
      <c r="C38" s="205"/>
      <c r="D38" s="205"/>
      <c r="E38" s="205"/>
      <c r="F38" s="205"/>
      <c r="G38" s="206"/>
      <c r="H38" s="4"/>
    </row>
    <row r="39" spans="1:8" ht="14.25" customHeight="1">
      <c r="A39" s="69"/>
      <c r="B39" s="4"/>
      <c r="C39" s="4"/>
      <c r="D39" s="4"/>
      <c r="E39" s="4"/>
      <c r="F39" s="4"/>
      <c r="G39" s="4"/>
      <c r="H39" s="4"/>
    </row>
    <row r="40" spans="1:8" ht="14.25" customHeight="1">
      <c r="A40" s="4"/>
      <c r="B40" s="4"/>
      <c r="C40" s="4"/>
      <c r="D40" s="4"/>
      <c r="E40" s="4"/>
      <c r="F40" s="4"/>
      <c r="G40" s="4"/>
      <c r="H40" s="4"/>
    </row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36:G36"/>
    <mergeCell ref="B37:G37"/>
    <mergeCell ref="B38:G38"/>
    <mergeCell ref="A7:H7"/>
    <mergeCell ref="B9:G9"/>
    <mergeCell ref="B11:G23"/>
    <mergeCell ref="B28:G28"/>
    <mergeCell ref="B29:G29"/>
    <mergeCell ref="B30:G30"/>
    <mergeCell ref="D35:F35"/>
  </mergeCells>
  <pageMargins left="0.7" right="0.7" top="0.75" bottom="0.75" header="0" footer="0"/>
  <pageSetup scale="84"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48135"/>
    <pageSetUpPr fitToPage="1"/>
  </sheetPr>
  <dimension ref="A1:Z1000"/>
  <sheetViews>
    <sheetView showGridLines="0" workbookViewId="0">
      <selection activeCell="E11" sqref="E11:H11"/>
    </sheetView>
  </sheetViews>
  <sheetFormatPr baseColWidth="10" defaultColWidth="14.44140625" defaultRowHeight="15" customHeight="1"/>
  <cols>
    <col min="1" max="1" width="3.44140625" customWidth="1"/>
    <col min="2" max="2" width="13.33203125" customWidth="1"/>
    <col min="3" max="3" width="12.109375" customWidth="1"/>
    <col min="4" max="7" width="11.6640625" customWidth="1"/>
    <col min="8" max="8" width="22.88671875" customWidth="1"/>
    <col min="9" max="9" width="3.88671875" customWidth="1"/>
    <col min="10" max="10" width="17" hidden="1" customWidth="1"/>
    <col min="11" max="12" width="11.5546875" customWidth="1"/>
    <col min="13" max="13" width="17" customWidth="1"/>
    <col min="14" max="14" width="19.6640625" customWidth="1"/>
    <col min="15" max="20" width="11.5546875" customWidth="1"/>
    <col min="21" max="26" width="10.6640625" customWidth="1"/>
  </cols>
  <sheetData>
    <row r="1" spans="1:26" ht="13.5" customHeight="1">
      <c r="A1" s="298"/>
      <c r="B1" s="269"/>
      <c r="C1" s="269"/>
      <c r="D1" s="269"/>
      <c r="E1" s="269"/>
      <c r="F1" s="270"/>
      <c r="G1" s="298"/>
      <c r="H1" s="269"/>
      <c r="I1" s="270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271"/>
      <c r="B2" s="260"/>
      <c r="C2" s="260"/>
      <c r="D2" s="260"/>
      <c r="E2" s="260"/>
      <c r="F2" s="272"/>
      <c r="G2" s="273"/>
      <c r="H2" s="274"/>
      <c r="I2" s="275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273"/>
      <c r="B3" s="274"/>
      <c r="C3" s="274"/>
      <c r="D3" s="274"/>
      <c r="E3" s="274"/>
      <c r="F3" s="275"/>
      <c r="G3" s="45"/>
      <c r="H3" s="46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7"/>
      <c r="B4" s="299" t="s">
        <v>68</v>
      </c>
      <c r="C4" s="205"/>
      <c r="D4" s="205"/>
      <c r="E4" s="205"/>
      <c r="F4" s="205"/>
      <c r="G4" s="205"/>
      <c r="H4" s="206"/>
      <c r="I4" s="5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7"/>
      <c r="B5" s="276" t="s">
        <v>2</v>
      </c>
      <c r="C5" s="205"/>
      <c r="D5" s="205"/>
      <c r="E5" s="205"/>
      <c r="F5" s="205"/>
      <c r="G5" s="205"/>
      <c r="H5" s="206"/>
      <c r="I5" s="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7"/>
      <c r="B6" s="283" t="s">
        <v>5</v>
      </c>
      <c r="C6" s="281"/>
      <c r="D6" s="300"/>
      <c r="E6" s="301" t="str">
        <f>IF('Formulario de Cometido'!E6="","",'Formulario de Cometido'!E6)</f>
        <v/>
      </c>
      <c r="F6" s="281"/>
      <c r="G6" s="281"/>
      <c r="H6" s="282"/>
      <c r="I6" s="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7"/>
      <c r="B7" s="284" t="s">
        <v>7</v>
      </c>
      <c r="C7" s="226"/>
      <c r="D7" s="306"/>
      <c r="E7" s="302">
        <f>'Formulario de Cometido'!E8</f>
        <v>0</v>
      </c>
      <c r="F7" s="226"/>
      <c r="G7" s="226"/>
      <c r="H7" s="230"/>
      <c r="I7" s="7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" customHeight="1">
      <c r="A8" s="7"/>
      <c r="B8" s="284" t="s">
        <v>69</v>
      </c>
      <c r="C8" s="226"/>
      <c r="D8" s="306"/>
      <c r="E8" s="302">
        <f>'Formulario de Cometido'!E14</f>
        <v>0</v>
      </c>
      <c r="F8" s="226"/>
      <c r="G8" s="226"/>
      <c r="H8" s="230"/>
      <c r="I8" s="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5.5" customHeight="1">
      <c r="A9" s="7"/>
      <c r="B9" s="287" t="s">
        <v>13</v>
      </c>
      <c r="C9" s="239"/>
      <c r="D9" s="307"/>
      <c r="E9" s="308">
        <f>'Formulario de Cometido'!$E$13</f>
        <v>0</v>
      </c>
      <c r="F9" s="239"/>
      <c r="G9" s="239"/>
      <c r="H9" s="235"/>
      <c r="I9" s="7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5.5" customHeight="1">
      <c r="A10" s="7"/>
      <c r="B10" s="303" t="s">
        <v>70</v>
      </c>
      <c r="C10" s="226"/>
      <c r="D10" s="306"/>
      <c r="E10" s="303">
        <f>'Formulario de Cometido'!$H$3</f>
        <v>0</v>
      </c>
      <c r="F10" s="226"/>
      <c r="G10" s="226"/>
      <c r="H10" s="230"/>
      <c r="I10" s="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9.5" customHeight="1">
      <c r="A11" s="7"/>
      <c r="B11" s="309" t="s">
        <v>71</v>
      </c>
      <c r="C11" s="269"/>
      <c r="D11" s="270"/>
      <c r="E11" s="304" t="s">
        <v>72</v>
      </c>
      <c r="F11" s="205"/>
      <c r="G11" s="205"/>
      <c r="H11" s="305"/>
      <c r="I11" s="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0.25" customHeight="1">
      <c r="A12" s="7"/>
      <c r="B12" s="310"/>
      <c r="C12" s="260"/>
      <c r="D12" s="272"/>
      <c r="E12" s="314" t="s">
        <v>73</v>
      </c>
      <c r="F12" s="205"/>
      <c r="G12" s="205"/>
      <c r="H12" s="305"/>
      <c r="I12" s="7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8" customHeight="1">
      <c r="A13" s="7"/>
      <c r="B13" s="243"/>
      <c r="C13" s="311"/>
      <c r="D13" s="312"/>
      <c r="E13" s="315"/>
      <c r="F13" s="316"/>
      <c r="G13" s="316"/>
      <c r="H13" s="317"/>
      <c r="I13" s="7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7"/>
      <c r="B14" s="313"/>
      <c r="C14" s="205"/>
      <c r="D14" s="205"/>
      <c r="E14" s="205"/>
      <c r="F14" s="205"/>
      <c r="G14" s="205"/>
      <c r="H14" s="206"/>
      <c r="I14" s="7"/>
      <c r="J14" s="44"/>
      <c r="K14" s="44"/>
      <c r="L14" s="44"/>
      <c r="M14" s="278" t="s">
        <v>94</v>
      </c>
      <c r="N14" s="217" t="s">
        <v>95</v>
      </c>
      <c r="O14" s="218"/>
      <c r="P14" s="218"/>
      <c r="Q14" s="218"/>
      <c r="R14" s="218"/>
      <c r="S14" s="218"/>
      <c r="T14" s="219"/>
      <c r="U14" s="44"/>
      <c r="V14" s="44"/>
      <c r="W14" s="44"/>
      <c r="X14" s="44"/>
      <c r="Y14" s="44"/>
      <c r="Z14" s="44"/>
    </row>
    <row r="15" spans="1:26" ht="15" customHeight="1">
      <c r="A15" s="7"/>
      <c r="B15" s="47" t="str">
        <f>IF('Formulario de Cometido'!$E$17="","",'Formulario de Cometido'!$E$17)</f>
        <v/>
      </c>
      <c r="C15" s="47" t="str">
        <f>IF('Formulario de Cometido'!$F$17="","",'Formulario de Cometido'!$F$17)</f>
        <v/>
      </c>
      <c r="D15" s="320" t="s">
        <v>74</v>
      </c>
      <c r="E15" s="208"/>
      <c r="F15" s="208"/>
      <c r="G15" s="321" t="str">
        <f>"Desde"&amp;" "&amp;'Formulario de Cometido'!$E$12&amp;" "&amp;"hasta"&amp;" "&amp;'Formulario de Cometido'!$F$16</f>
        <v xml:space="preserve">Desde  hasta </v>
      </c>
      <c r="H15" s="211"/>
      <c r="I15" s="7"/>
      <c r="J15" s="44"/>
      <c r="K15" s="44"/>
      <c r="L15" s="44"/>
      <c r="M15" s="361"/>
      <c r="N15" s="271"/>
      <c r="O15" s="260"/>
      <c r="P15" s="260"/>
      <c r="Q15" s="260"/>
      <c r="R15" s="260"/>
      <c r="S15" s="260"/>
      <c r="T15" s="261"/>
      <c r="U15" s="44"/>
      <c r="V15" s="44"/>
      <c r="W15" s="44"/>
      <c r="X15" s="44"/>
      <c r="Y15" s="44"/>
      <c r="Z15" s="44"/>
    </row>
    <row r="16" spans="1:26" ht="15" customHeight="1">
      <c r="A16" s="7"/>
      <c r="B16" s="48" t="s">
        <v>75</v>
      </c>
      <c r="C16" s="49">
        <v>45158</v>
      </c>
      <c r="D16" s="322" t="s">
        <v>53</v>
      </c>
      <c r="E16" s="208"/>
      <c r="F16" s="211"/>
      <c r="G16" s="50">
        <f>IF(H16="Solo Almuerzo",'Formulario de Cometido'!$F$37,IF(H16="Solo Pernocta",'Formulario de Cometido'!$G$37,IF(H16="Almuerzo y Pernocta",'Formulario de Cometido'!$H$37,"-")))</f>
        <v>1</v>
      </c>
      <c r="H16" s="51" t="s">
        <v>76</v>
      </c>
      <c r="I16" s="7"/>
      <c r="J16" s="52" t="str">
        <f>D16&amp;G16</f>
        <v>Viático Sub Cometido N°11</v>
      </c>
      <c r="K16" s="44"/>
      <c r="L16" s="44"/>
      <c r="M16" s="216"/>
      <c r="N16" s="220"/>
      <c r="O16" s="221"/>
      <c r="P16" s="221"/>
      <c r="Q16" s="221"/>
      <c r="R16" s="221"/>
      <c r="S16" s="221"/>
      <c r="T16" s="222"/>
      <c r="U16" s="44"/>
      <c r="V16" s="44"/>
      <c r="W16" s="44"/>
      <c r="X16" s="44"/>
      <c r="Y16" s="44"/>
      <c r="Z16" s="44"/>
    </row>
    <row r="17" spans="1:26" ht="13.5" customHeight="1">
      <c r="A17" s="7"/>
      <c r="B17" s="53" t="s">
        <v>22</v>
      </c>
      <c r="C17" s="54" t="s">
        <v>77</v>
      </c>
      <c r="D17" s="323" t="s">
        <v>78</v>
      </c>
      <c r="E17" s="281"/>
      <c r="F17" s="281"/>
      <c r="G17" s="281"/>
      <c r="H17" s="282"/>
      <c r="I17" s="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25" customHeight="1">
      <c r="A18" s="7"/>
      <c r="B18" s="55" t="s">
        <v>79</v>
      </c>
      <c r="C18" s="56" t="s">
        <v>80</v>
      </c>
      <c r="D18" s="324"/>
      <c r="E18" s="226"/>
      <c r="F18" s="226"/>
      <c r="G18" s="226"/>
      <c r="H18" s="230"/>
      <c r="I18" s="7"/>
      <c r="J18" s="44"/>
      <c r="K18" s="44"/>
      <c r="L18" s="44"/>
      <c r="M18" s="325" t="s">
        <v>96</v>
      </c>
      <c r="N18" s="260"/>
      <c r="O18" s="260"/>
      <c r="P18" s="260"/>
      <c r="Q18" s="260"/>
      <c r="R18" s="260"/>
      <c r="S18" s="260"/>
      <c r="T18" s="260"/>
      <c r="U18" s="44"/>
      <c r="V18" s="44"/>
      <c r="W18" s="44"/>
      <c r="X18" s="44"/>
      <c r="Y18" s="44"/>
      <c r="Z18" s="44"/>
    </row>
    <row r="19" spans="1:26" ht="14.25" customHeight="1">
      <c r="A19" s="7"/>
      <c r="B19" s="55" t="s">
        <v>26</v>
      </c>
      <c r="C19" s="56" t="s">
        <v>26</v>
      </c>
      <c r="D19" s="324"/>
      <c r="E19" s="226"/>
      <c r="F19" s="226"/>
      <c r="G19" s="226"/>
      <c r="H19" s="230"/>
      <c r="I19" s="7"/>
      <c r="J19" s="44"/>
      <c r="K19" s="44"/>
      <c r="L19" s="44"/>
      <c r="M19" s="260"/>
      <c r="N19" s="260"/>
      <c r="O19" s="260"/>
      <c r="P19" s="260"/>
      <c r="Q19" s="260"/>
      <c r="R19" s="260"/>
      <c r="S19" s="260"/>
      <c r="T19" s="260"/>
      <c r="U19" s="44"/>
      <c r="V19" s="44"/>
      <c r="W19" s="44"/>
      <c r="X19" s="44"/>
      <c r="Y19" s="44"/>
      <c r="Z19" s="44"/>
    </row>
    <row r="20" spans="1:26" ht="13.5" customHeight="1">
      <c r="A20" s="7"/>
      <c r="B20" s="55" t="s">
        <v>26</v>
      </c>
      <c r="C20" s="56" t="s">
        <v>26</v>
      </c>
      <c r="D20" s="324"/>
      <c r="E20" s="226"/>
      <c r="F20" s="226"/>
      <c r="G20" s="226"/>
      <c r="H20" s="230"/>
      <c r="I20" s="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7"/>
      <c r="B21" s="55" t="s">
        <v>26</v>
      </c>
      <c r="C21" s="56" t="s">
        <v>26</v>
      </c>
      <c r="D21" s="324"/>
      <c r="E21" s="226"/>
      <c r="F21" s="226"/>
      <c r="G21" s="226"/>
      <c r="H21" s="230"/>
      <c r="I21" s="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7"/>
      <c r="B22" s="55" t="s">
        <v>26</v>
      </c>
      <c r="C22" s="56" t="s">
        <v>26</v>
      </c>
      <c r="D22" s="324"/>
      <c r="E22" s="226"/>
      <c r="F22" s="226"/>
      <c r="G22" s="226"/>
      <c r="H22" s="230"/>
      <c r="I22" s="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7"/>
      <c r="B23" s="55" t="s">
        <v>26</v>
      </c>
      <c r="C23" s="56" t="s">
        <v>26</v>
      </c>
      <c r="D23" s="324"/>
      <c r="E23" s="226"/>
      <c r="F23" s="226"/>
      <c r="G23" s="226"/>
      <c r="H23" s="230"/>
      <c r="I23" s="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7"/>
      <c r="B24" s="55" t="s">
        <v>26</v>
      </c>
      <c r="C24" s="56" t="s">
        <v>26</v>
      </c>
      <c r="D24" s="324"/>
      <c r="E24" s="226"/>
      <c r="F24" s="226"/>
      <c r="G24" s="226"/>
      <c r="H24" s="230"/>
      <c r="I24" s="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7"/>
      <c r="B25" s="55" t="s">
        <v>26</v>
      </c>
      <c r="C25" s="56" t="s">
        <v>26</v>
      </c>
      <c r="D25" s="324"/>
      <c r="E25" s="226"/>
      <c r="F25" s="226"/>
      <c r="G25" s="226"/>
      <c r="H25" s="230"/>
      <c r="I25" s="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7"/>
      <c r="B26" s="57" t="s">
        <v>26</v>
      </c>
      <c r="C26" s="58" t="s">
        <v>26</v>
      </c>
      <c r="D26" s="326"/>
      <c r="E26" s="201"/>
      <c r="F26" s="201"/>
      <c r="G26" s="201"/>
      <c r="H26" s="202"/>
      <c r="I26" s="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7"/>
      <c r="B27" s="327"/>
      <c r="C27" s="208"/>
      <c r="D27" s="208"/>
      <c r="E27" s="208"/>
      <c r="F27" s="208"/>
      <c r="G27" s="208"/>
      <c r="H27" s="267"/>
      <c r="I27" s="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" customHeight="1">
      <c r="A28" s="7"/>
      <c r="B28" s="47" t="str">
        <f>IF('Formulario de Cometido'!$E$19="","",'Formulario de Cometido'!$E$19)</f>
        <v/>
      </c>
      <c r="C28" s="47" t="str">
        <f>IF('Formulario de Cometido'!$F$19="","",'Formulario de Cometido'!$F$19)</f>
        <v/>
      </c>
      <c r="D28" s="328" t="s">
        <v>74</v>
      </c>
      <c r="E28" s="208"/>
      <c r="F28" s="211"/>
      <c r="G28" s="321" t="str">
        <f>"Desde"&amp;" "&amp;'Formulario de Cometido'!$E$12&amp;" "&amp;"hasta"&amp;" "&amp;'Formulario de Cometido'!$F$18</f>
        <v xml:space="preserve">Desde  hasta </v>
      </c>
      <c r="H28" s="211"/>
      <c r="I28" s="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" customHeight="1">
      <c r="A29" s="7"/>
      <c r="B29" s="48" t="s">
        <v>75</v>
      </c>
      <c r="C29" s="49"/>
      <c r="D29" s="329" t="s">
        <v>55</v>
      </c>
      <c r="E29" s="208"/>
      <c r="F29" s="211"/>
      <c r="G29" s="50" t="str">
        <f>IF(H29="Solo Almuerzo",'Formulario de Cometido'!$F$37,IF(H29="Solo Pernocta",'Formulario de Cometido'!$G$37,IF(H29="Almuerzo y Pernocta",'Formulario de Cometido'!$H$37,"-")))</f>
        <v>-</v>
      </c>
      <c r="H29" s="51" t="s">
        <v>81</v>
      </c>
      <c r="I29" s="7"/>
      <c r="J29" s="52" t="str">
        <f>D29&amp;G29</f>
        <v>Viático Sub Cometido N°2-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7"/>
      <c r="B30" s="53" t="s">
        <v>26</v>
      </c>
      <c r="C30" s="54" t="s">
        <v>26</v>
      </c>
      <c r="D30" s="330"/>
      <c r="E30" s="281"/>
      <c r="F30" s="281"/>
      <c r="G30" s="281"/>
      <c r="H30" s="282"/>
      <c r="I30" s="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7"/>
      <c r="B31" s="55" t="s">
        <v>26</v>
      </c>
      <c r="C31" s="56" t="s">
        <v>26</v>
      </c>
      <c r="D31" s="331"/>
      <c r="E31" s="226"/>
      <c r="F31" s="226"/>
      <c r="G31" s="226"/>
      <c r="H31" s="230"/>
      <c r="I31" s="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7"/>
      <c r="B32" s="55" t="s">
        <v>26</v>
      </c>
      <c r="C32" s="56" t="s">
        <v>26</v>
      </c>
      <c r="D32" s="331"/>
      <c r="E32" s="226"/>
      <c r="F32" s="226"/>
      <c r="G32" s="226"/>
      <c r="H32" s="230"/>
      <c r="I32" s="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25" customHeight="1">
      <c r="A33" s="7"/>
      <c r="B33" s="55" t="s">
        <v>26</v>
      </c>
      <c r="C33" s="56" t="s">
        <v>26</v>
      </c>
      <c r="D33" s="331"/>
      <c r="E33" s="226"/>
      <c r="F33" s="226"/>
      <c r="G33" s="226"/>
      <c r="H33" s="230"/>
      <c r="I33" s="7"/>
      <c r="J33" s="44"/>
      <c r="K33" s="44"/>
      <c r="L33" s="44"/>
      <c r="M33" s="325" t="s">
        <v>97</v>
      </c>
      <c r="N33" s="260"/>
      <c r="O33" s="260"/>
      <c r="P33" s="260"/>
      <c r="Q33" s="260"/>
      <c r="R33" s="260"/>
      <c r="S33" s="260"/>
      <c r="T33" s="260"/>
      <c r="U33" s="44"/>
      <c r="V33" s="44"/>
      <c r="W33" s="44"/>
      <c r="X33" s="44"/>
      <c r="Y33" s="44"/>
      <c r="Z33" s="44"/>
    </row>
    <row r="34" spans="1:26" ht="14.25" customHeight="1">
      <c r="A34" s="7"/>
      <c r="B34" s="55" t="s">
        <v>26</v>
      </c>
      <c r="C34" s="56" t="s">
        <v>26</v>
      </c>
      <c r="D34" s="331"/>
      <c r="E34" s="226"/>
      <c r="F34" s="226"/>
      <c r="G34" s="226"/>
      <c r="H34" s="230"/>
      <c r="I34" s="7"/>
      <c r="J34" s="44"/>
      <c r="K34" s="44"/>
      <c r="L34" s="44"/>
      <c r="M34" s="260"/>
      <c r="N34" s="260"/>
      <c r="O34" s="260"/>
      <c r="P34" s="260"/>
      <c r="Q34" s="260"/>
      <c r="R34" s="260"/>
      <c r="S34" s="260"/>
      <c r="T34" s="260"/>
      <c r="U34" s="44"/>
      <c r="V34" s="44"/>
      <c r="W34" s="44"/>
      <c r="X34" s="44"/>
      <c r="Y34" s="44"/>
      <c r="Z34" s="44"/>
    </row>
    <row r="35" spans="1:26" ht="14.25" customHeight="1">
      <c r="A35" s="7"/>
      <c r="B35" s="55" t="s">
        <v>26</v>
      </c>
      <c r="C35" s="56" t="s">
        <v>26</v>
      </c>
      <c r="D35" s="331"/>
      <c r="E35" s="226"/>
      <c r="F35" s="226"/>
      <c r="G35" s="226"/>
      <c r="H35" s="230"/>
      <c r="I35" s="7"/>
      <c r="J35" s="44"/>
      <c r="K35" s="44"/>
      <c r="L35" s="44"/>
      <c r="M35" s="260"/>
      <c r="N35" s="260"/>
      <c r="O35" s="260"/>
      <c r="P35" s="260"/>
      <c r="Q35" s="260"/>
      <c r="R35" s="260"/>
      <c r="S35" s="260"/>
      <c r="T35" s="260"/>
      <c r="U35" s="44"/>
      <c r="V35" s="44"/>
      <c r="W35" s="44"/>
      <c r="X35" s="44"/>
      <c r="Y35" s="44"/>
      <c r="Z35" s="44"/>
    </row>
    <row r="36" spans="1:26" ht="13.5" customHeight="1">
      <c r="A36" s="7"/>
      <c r="B36" s="55" t="s">
        <v>26</v>
      </c>
      <c r="C36" s="56" t="s">
        <v>26</v>
      </c>
      <c r="D36" s="331"/>
      <c r="E36" s="226"/>
      <c r="F36" s="226"/>
      <c r="G36" s="226"/>
      <c r="H36" s="230"/>
      <c r="I36" s="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7"/>
      <c r="B37" s="55" t="s">
        <v>26</v>
      </c>
      <c r="C37" s="56" t="s">
        <v>26</v>
      </c>
      <c r="D37" s="331"/>
      <c r="E37" s="226"/>
      <c r="F37" s="226"/>
      <c r="G37" s="226"/>
      <c r="H37" s="230"/>
      <c r="I37" s="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7"/>
      <c r="B38" s="55" t="s">
        <v>26</v>
      </c>
      <c r="C38" s="56" t="s">
        <v>26</v>
      </c>
      <c r="D38" s="331"/>
      <c r="E38" s="226"/>
      <c r="F38" s="226"/>
      <c r="G38" s="226"/>
      <c r="H38" s="230"/>
      <c r="I38" s="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7"/>
      <c r="B39" s="57" t="s">
        <v>26</v>
      </c>
      <c r="C39" s="58" t="s">
        <v>26</v>
      </c>
      <c r="D39" s="345"/>
      <c r="E39" s="201"/>
      <c r="F39" s="201"/>
      <c r="G39" s="201"/>
      <c r="H39" s="202"/>
      <c r="I39" s="7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7"/>
      <c r="B40" s="313"/>
      <c r="C40" s="205"/>
      <c r="D40" s="205"/>
      <c r="E40" s="205"/>
      <c r="F40" s="205"/>
      <c r="G40" s="205"/>
      <c r="H40" s="206"/>
      <c r="I40" s="7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7"/>
      <c r="B41" s="47" t="str">
        <f>IF('Formulario de Cometido'!$E$21="","",'Formulario de Cometido'!$E$21)</f>
        <v/>
      </c>
      <c r="C41" s="47" t="str">
        <f>IF('Formulario de Cometido'!$F$21="","",'Formulario de Cometido'!$F$21)</f>
        <v/>
      </c>
      <c r="D41" s="320" t="s">
        <v>74</v>
      </c>
      <c r="E41" s="208"/>
      <c r="F41" s="208"/>
      <c r="G41" s="321" t="str">
        <f>"Desde"&amp;" "&amp;'Formulario de Cometido'!$E$12&amp;" "&amp;"hasta"&amp;" "&amp;'Formulario de Cometido'!$F$20</f>
        <v xml:space="preserve">Desde  hasta </v>
      </c>
      <c r="H41" s="211"/>
      <c r="I41" s="7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7"/>
      <c r="B42" s="48" t="s">
        <v>75</v>
      </c>
      <c r="C42" s="59"/>
      <c r="D42" s="346" t="s">
        <v>56</v>
      </c>
      <c r="E42" s="208"/>
      <c r="F42" s="211"/>
      <c r="G42" s="50" t="str">
        <f>IF(H42="Solo Almuerzo",'Formulario de Cometido'!$F$37,IF(H42="Solo Pernocta",'Formulario de Cometido'!$G$37,IF(H42="Almuerzo y Pernocta",'Formulario de Cometido'!$H$37,"-")))</f>
        <v>-</v>
      </c>
      <c r="H42" s="51" t="s">
        <v>81</v>
      </c>
      <c r="I42" s="7"/>
      <c r="J42" s="52" t="str">
        <f>D42&amp;G42</f>
        <v>Viático Sub Cometido N°3-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7"/>
      <c r="B43" s="53" t="s">
        <v>26</v>
      </c>
      <c r="C43" s="54" t="s">
        <v>26</v>
      </c>
      <c r="D43" s="330"/>
      <c r="E43" s="281"/>
      <c r="F43" s="281"/>
      <c r="G43" s="281"/>
      <c r="H43" s="282"/>
      <c r="I43" s="7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7"/>
      <c r="B44" s="55" t="s">
        <v>26</v>
      </c>
      <c r="C44" s="56" t="s">
        <v>26</v>
      </c>
      <c r="D44" s="331"/>
      <c r="E44" s="226"/>
      <c r="F44" s="226"/>
      <c r="G44" s="226"/>
      <c r="H44" s="230"/>
      <c r="I44" s="7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7"/>
      <c r="B45" s="55" t="s">
        <v>26</v>
      </c>
      <c r="C45" s="56" t="s">
        <v>26</v>
      </c>
      <c r="D45" s="331"/>
      <c r="E45" s="226"/>
      <c r="F45" s="226"/>
      <c r="G45" s="226"/>
      <c r="H45" s="230"/>
      <c r="I45" s="7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7"/>
      <c r="B46" s="55" t="s">
        <v>26</v>
      </c>
      <c r="C46" s="56" t="s">
        <v>26</v>
      </c>
      <c r="D46" s="331"/>
      <c r="E46" s="226"/>
      <c r="F46" s="226"/>
      <c r="G46" s="226"/>
      <c r="H46" s="230"/>
      <c r="I46" s="7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7"/>
      <c r="B47" s="55" t="s">
        <v>26</v>
      </c>
      <c r="C47" s="56" t="s">
        <v>26</v>
      </c>
      <c r="D47" s="331"/>
      <c r="E47" s="226"/>
      <c r="F47" s="226"/>
      <c r="G47" s="226"/>
      <c r="H47" s="230"/>
      <c r="I47" s="7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7"/>
      <c r="B48" s="55" t="s">
        <v>26</v>
      </c>
      <c r="C48" s="56" t="s">
        <v>26</v>
      </c>
      <c r="D48" s="331"/>
      <c r="E48" s="226"/>
      <c r="F48" s="226"/>
      <c r="G48" s="226"/>
      <c r="H48" s="230"/>
      <c r="I48" s="7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7"/>
      <c r="B49" s="55" t="s">
        <v>26</v>
      </c>
      <c r="C49" s="56" t="s">
        <v>26</v>
      </c>
      <c r="D49" s="331"/>
      <c r="E49" s="226"/>
      <c r="F49" s="226"/>
      <c r="G49" s="226"/>
      <c r="H49" s="230"/>
      <c r="I49" s="7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7"/>
      <c r="B50" s="55" t="s">
        <v>26</v>
      </c>
      <c r="C50" s="56" t="s">
        <v>26</v>
      </c>
      <c r="D50" s="331"/>
      <c r="E50" s="226"/>
      <c r="F50" s="226"/>
      <c r="G50" s="226"/>
      <c r="H50" s="230"/>
      <c r="I50" s="7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7"/>
      <c r="B51" s="55" t="s">
        <v>26</v>
      </c>
      <c r="C51" s="56" t="s">
        <v>26</v>
      </c>
      <c r="D51" s="331"/>
      <c r="E51" s="226"/>
      <c r="F51" s="226"/>
      <c r="G51" s="226"/>
      <c r="H51" s="230"/>
      <c r="I51" s="7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7"/>
      <c r="B52" s="57" t="s">
        <v>26</v>
      </c>
      <c r="C52" s="58" t="s">
        <v>26</v>
      </c>
      <c r="D52" s="345"/>
      <c r="E52" s="201"/>
      <c r="F52" s="201"/>
      <c r="G52" s="201"/>
      <c r="H52" s="202"/>
      <c r="I52" s="7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7"/>
      <c r="B53" s="313"/>
      <c r="C53" s="205"/>
      <c r="D53" s="205"/>
      <c r="E53" s="205"/>
      <c r="F53" s="205"/>
      <c r="G53" s="205"/>
      <c r="H53" s="206"/>
      <c r="I53" s="7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7"/>
      <c r="B54" s="47" t="str">
        <f>IF('Formulario de Cometido'!$E$23="","",'Formulario de Cometido'!$E$23)</f>
        <v/>
      </c>
      <c r="C54" s="47" t="str">
        <f>IF('Formulario de Cometido'!$F$23="","",'Formulario de Cometido'!$F$23)</f>
        <v/>
      </c>
      <c r="D54" s="320" t="s">
        <v>74</v>
      </c>
      <c r="E54" s="208"/>
      <c r="F54" s="208"/>
      <c r="G54" s="321" t="str">
        <f>"Desde"&amp;" "&amp;'Formulario de Cometido'!$E$12&amp;" "&amp;"hasta"&amp;" "&amp;'Formulario de Cometido'!$F$22</f>
        <v xml:space="preserve">Desde  hasta </v>
      </c>
      <c r="H54" s="211"/>
      <c r="I54" s="7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7"/>
      <c r="B55" s="48" t="s">
        <v>75</v>
      </c>
      <c r="C55" s="59"/>
      <c r="D55" s="347" t="s">
        <v>57</v>
      </c>
      <c r="E55" s="208"/>
      <c r="F55" s="267"/>
      <c r="G55" s="50" t="str">
        <f>IF(H55="Solo Almuerzo",'Formulario de Cometido'!$F$37,IF(H55="Solo Pernocta",'Formulario de Cometido'!$G$37,IF(H55="Almuerzo y Pernocta",'Formulario de Cometido'!$H$37,"-")))</f>
        <v>-</v>
      </c>
      <c r="H55" s="51" t="s">
        <v>81</v>
      </c>
      <c r="I55" s="7"/>
      <c r="J55" s="52" t="str">
        <f>D55&amp;G55</f>
        <v>Viático Sub Cometido N°4-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7"/>
      <c r="B56" s="53" t="s">
        <v>26</v>
      </c>
      <c r="C56" s="54" t="s">
        <v>26</v>
      </c>
      <c r="D56" s="323"/>
      <c r="E56" s="281"/>
      <c r="F56" s="281"/>
      <c r="G56" s="281"/>
      <c r="H56" s="282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7"/>
      <c r="B57" s="55" t="s">
        <v>26</v>
      </c>
      <c r="C57" s="56" t="s">
        <v>26</v>
      </c>
      <c r="D57" s="324"/>
      <c r="E57" s="226"/>
      <c r="F57" s="226"/>
      <c r="G57" s="226"/>
      <c r="H57" s="230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7"/>
      <c r="B58" s="55" t="s">
        <v>26</v>
      </c>
      <c r="C58" s="56" t="s">
        <v>26</v>
      </c>
      <c r="D58" s="324"/>
      <c r="E58" s="226"/>
      <c r="F58" s="226"/>
      <c r="G58" s="226"/>
      <c r="H58" s="230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7"/>
      <c r="B59" s="55" t="s">
        <v>26</v>
      </c>
      <c r="C59" s="56" t="s">
        <v>26</v>
      </c>
      <c r="D59" s="324"/>
      <c r="E59" s="226"/>
      <c r="F59" s="226"/>
      <c r="G59" s="226"/>
      <c r="H59" s="230"/>
      <c r="I59" s="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7"/>
      <c r="B60" s="55" t="s">
        <v>26</v>
      </c>
      <c r="C60" s="56" t="s">
        <v>26</v>
      </c>
      <c r="D60" s="324"/>
      <c r="E60" s="226"/>
      <c r="F60" s="226"/>
      <c r="G60" s="226"/>
      <c r="H60" s="230"/>
      <c r="I60" s="7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7"/>
      <c r="B61" s="55" t="s">
        <v>26</v>
      </c>
      <c r="C61" s="56" t="s">
        <v>26</v>
      </c>
      <c r="D61" s="324"/>
      <c r="E61" s="226"/>
      <c r="F61" s="226"/>
      <c r="G61" s="226"/>
      <c r="H61" s="230"/>
      <c r="I61" s="7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7"/>
      <c r="B62" s="55" t="s">
        <v>26</v>
      </c>
      <c r="C62" s="56" t="s">
        <v>26</v>
      </c>
      <c r="D62" s="324"/>
      <c r="E62" s="226"/>
      <c r="F62" s="226"/>
      <c r="G62" s="226"/>
      <c r="H62" s="230"/>
      <c r="I62" s="7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 customHeight="1">
      <c r="A63" s="7"/>
      <c r="B63" s="55" t="s">
        <v>26</v>
      </c>
      <c r="C63" s="56" t="s">
        <v>26</v>
      </c>
      <c r="D63" s="324"/>
      <c r="E63" s="226"/>
      <c r="F63" s="226"/>
      <c r="G63" s="226"/>
      <c r="H63" s="230"/>
      <c r="I63" s="7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25" customHeight="1">
      <c r="A64" s="7"/>
      <c r="B64" s="55" t="s">
        <v>26</v>
      </c>
      <c r="C64" s="56" t="s">
        <v>26</v>
      </c>
      <c r="D64" s="324"/>
      <c r="E64" s="226"/>
      <c r="F64" s="226"/>
      <c r="G64" s="226"/>
      <c r="H64" s="230"/>
      <c r="I64" s="7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7"/>
      <c r="B65" s="57" t="s">
        <v>26</v>
      </c>
      <c r="C65" s="58" t="s">
        <v>26</v>
      </c>
      <c r="D65" s="326"/>
      <c r="E65" s="201"/>
      <c r="F65" s="201"/>
      <c r="G65" s="201"/>
      <c r="H65" s="202"/>
      <c r="I65" s="7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7"/>
      <c r="B66" s="60"/>
      <c r="C66" s="60"/>
      <c r="D66" s="60"/>
      <c r="E66" s="60"/>
      <c r="F66" s="60"/>
      <c r="G66" s="60"/>
      <c r="H66" s="60"/>
      <c r="I66" s="7"/>
      <c r="J66" s="44"/>
      <c r="K66" s="44"/>
      <c r="L66" s="44"/>
      <c r="M66" s="325" t="s">
        <v>98</v>
      </c>
      <c r="N66" s="260"/>
      <c r="O66" s="260"/>
      <c r="P66" s="260"/>
      <c r="Q66" s="260"/>
      <c r="R66" s="260"/>
      <c r="S66" s="260"/>
      <c r="T66" s="260"/>
      <c r="U66" s="44"/>
      <c r="V66" s="44"/>
      <c r="W66" s="44"/>
      <c r="X66" s="44"/>
      <c r="Y66" s="44"/>
      <c r="Z66" s="44"/>
    </row>
    <row r="67" spans="1:26" ht="13.5" customHeight="1">
      <c r="A67" s="7"/>
      <c r="B67" s="47" t="str">
        <f>IF('Formulario de Cometido'!$E$25="","",'Formulario de Cometido'!$E$25)</f>
        <v/>
      </c>
      <c r="C67" s="47" t="str">
        <f>IF('Formulario de Cometido'!$F$25="","",'Formulario de Cometido'!$F$25)</f>
        <v/>
      </c>
      <c r="D67" s="320" t="s">
        <v>74</v>
      </c>
      <c r="E67" s="208"/>
      <c r="F67" s="208"/>
      <c r="G67" s="321" t="str">
        <f>"Desde"&amp;" "&amp;'Formulario de Cometido'!$E$12&amp;" "&amp;"hasta"&amp;" "&amp;'Formulario de Cometido'!$F$24</f>
        <v xml:space="preserve">Desde  hasta </v>
      </c>
      <c r="H67" s="211"/>
      <c r="I67" s="7"/>
      <c r="J67" s="44"/>
      <c r="K67" s="44"/>
      <c r="L67" s="44"/>
      <c r="M67" s="260"/>
      <c r="N67" s="260"/>
      <c r="O67" s="260"/>
      <c r="P67" s="260"/>
      <c r="Q67" s="260"/>
      <c r="R67" s="260"/>
      <c r="S67" s="260"/>
      <c r="T67" s="260"/>
      <c r="U67" s="44"/>
      <c r="V67" s="44"/>
      <c r="W67" s="44"/>
      <c r="X67" s="44"/>
      <c r="Y67" s="44"/>
      <c r="Z67" s="44"/>
    </row>
    <row r="68" spans="1:26" ht="13.5" customHeight="1">
      <c r="A68" s="7"/>
      <c r="B68" s="48" t="s">
        <v>75</v>
      </c>
      <c r="C68" s="59"/>
      <c r="D68" s="348" t="s">
        <v>58</v>
      </c>
      <c r="E68" s="208"/>
      <c r="F68" s="267"/>
      <c r="G68" s="50" t="str">
        <f>IF(H68="Solo Almuerzo",'Formulario de Cometido'!$F$37,IF(H68="Solo Pernocta",'Formulario de Cometido'!$G$37,IF(H68="Almuerzo y Pernocta",'Formulario de Cometido'!$H$37,"-")))</f>
        <v>-</v>
      </c>
      <c r="H68" s="51" t="s">
        <v>81</v>
      </c>
      <c r="I68" s="7"/>
      <c r="J68" s="52" t="str">
        <f>D68&amp;G68</f>
        <v>Viático Sub Cometido N°5-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7"/>
      <c r="B69" s="53" t="s">
        <v>26</v>
      </c>
      <c r="C69" s="54" t="s">
        <v>26</v>
      </c>
      <c r="D69" s="323"/>
      <c r="E69" s="281"/>
      <c r="F69" s="281"/>
      <c r="G69" s="281"/>
      <c r="H69" s="282"/>
      <c r="I69" s="7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7"/>
      <c r="B70" s="55" t="s">
        <v>26</v>
      </c>
      <c r="C70" s="56" t="s">
        <v>26</v>
      </c>
      <c r="D70" s="324"/>
      <c r="E70" s="226"/>
      <c r="F70" s="226"/>
      <c r="G70" s="226"/>
      <c r="H70" s="230"/>
      <c r="I70" s="7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7"/>
      <c r="B71" s="55" t="s">
        <v>26</v>
      </c>
      <c r="C71" s="56" t="s">
        <v>26</v>
      </c>
      <c r="D71" s="324"/>
      <c r="E71" s="226"/>
      <c r="F71" s="226"/>
      <c r="G71" s="226"/>
      <c r="H71" s="230"/>
      <c r="I71" s="7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7"/>
      <c r="B72" s="55" t="s">
        <v>26</v>
      </c>
      <c r="C72" s="56" t="s">
        <v>26</v>
      </c>
      <c r="D72" s="324"/>
      <c r="E72" s="226"/>
      <c r="F72" s="226"/>
      <c r="G72" s="226"/>
      <c r="H72" s="230"/>
      <c r="I72" s="7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7"/>
      <c r="B73" s="55" t="s">
        <v>26</v>
      </c>
      <c r="C73" s="56" t="s">
        <v>26</v>
      </c>
      <c r="D73" s="324"/>
      <c r="E73" s="226"/>
      <c r="F73" s="226"/>
      <c r="G73" s="226"/>
      <c r="H73" s="230"/>
      <c r="I73" s="7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7"/>
      <c r="B74" s="55" t="s">
        <v>26</v>
      </c>
      <c r="C74" s="56" t="s">
        <v>26</v>
      </c>
      <c r="D74" s="324"/>
      <c r="E74" s="226"/>
      <c r="F74" s="226"/>
      <c r="G74" s="226"/>
      <c r="H74" s="230"/>
      <c r="I74" s="7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7"/>
      <c r="B75" s="55" t="s">
        <v>26</v>
      </c>
      <c r="C75" s="56" t="s">
        <v>26</v>
      </c>
      <c r="D75" s="324"/>
      <c r="E75" s="226"/>
      <c r="F75" s="226"/>
      <c r="G75" s="226"/>
      <c r="H75" s="230"/>
      <c r="I75" s="7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7"/>
      <c r="B76" s="55" t="s">
        <v>26</v>
      </c>
      <c r="C76" s="56" t="s">
        <v>26</v>
      </c>
      <c r="D76" s="324"/>
      <c r="E76" s="226"/>
      <c r="F76" s="226"/>
      <c r="G76" s="226"/>
      <c r="H76" s="230"/>
      <c r="I76" s="7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7"/>
      <c r="B77" s="55" t="s">
        <v>26</v>
      </c>
      <c r="C77" s="56" t="s">
        <v>26</v>
      </c>
      <c r="D77" s="324"/>
      <c r="E77" s="226"/>
      <c r="F77" s="226"/>
      <c r="G77" s="226"/>
      <c r="H77" s="230"/>
      <c r="I77" s="7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7"/>
      <c r="B78" s="57" t="s">
        <v>26</v>
      </c>
      <c r="C78" s="58" t="s">
        <v>26</v>
      </c>
      <c r="D78" s="326"/>
      <c r="E78" s="201"/>
      <c r="F78" s="201"/>
      <c r="G78" s="201"/>
      <c r="H78" s="202"/>
      <c r="I78" s="7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7"/>
      <c r="B79" s="313"/>
      <c r="C79" s="205"/>
      <c r="D79" s="205"/>
      <c r="E79" s="205"/>
      <c r="F79" s="205"/>
      <c r="G79" s="205"/>
      <c r="H79" s="206"/>
      <c r="I79" s="7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7"/>
      <c r="B80" s="332" t="s">
        <v>82</v>
      </c>
      <c r="C80" s="208"/>
      <c r="D80" s="208"/>
      <c r="E80" s="208"/>
      <c r="F80" s="208"/>
      <c r="G80" s="208"/>
      <c r="H80" s="211"/>
      <c r="I80" s="7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7"/>
      <c r="B81" s="337"/>
      <c r="C81" s="281"/>
      <c r="D81" s="281"/>
      <c r="E81" s="281"/>
      <c r="F81" s="281"/>
      <c r="G81" s="281"/>
      <c r="H81" s="282"/>
      <c r="I81" s="7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7"/>
      <c r="B82" s="338"/>
      <c r="C82" s="226"/>
      <c r="D82" s="226"/>
      <c r="E82" s="226"/>
      <c r="F82" s="226"/>
      <c r="G82" s="226"/>
      <c r="H82" s="230"/>
      <c r="I82" s="7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7"/>
      <c r="B83" s="339"/>
      <c r="C83" s="201"/>
      <c r="D83" s="201"/>
      <c r="E83" s="201"/>
      <c r="F83" s="201"/>
      <c r="G83" s="201"/>
      <c r="H83" s="202"/>
      <c r="I83" s="7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7"/>
      <c r="B84" s="313"/>
      <c r="C84" s="205"/>
      <c r="D84" s="205"/>
      <c r="E84" s="205"/>
      <c r="F84" s="205"/>
      <c r="G84" s="205"/>
      <c r="H84" s="206"/>
      <c r="I84" s="7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7"/>
      <c r="B85" s="340" t="s">
        <v>83</v>
      </c>
      <c r="C85" s="341"/>
      <c r="D85" s="341"/>
      <c r="E85" s="341"/>
      <c r="F85" s="341"/>
      <c r="G85" s="341"/>
      <c r="H85" s="342"/>
      <c r="I85" s="7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26.25" customHeight="1">
      <c r="A86" s="7"/>
      <c r="B86" s="333" t="str">
        <f>'Formulario de Cometido'!E32</f>
        <v>Seleccionar</v>
      </c>
      <c r="C86" s="349"/>
      <c r="D86" s="343" t="str">
        <f>'Minuta de Arriendo'!B26</f>
        <v xml:space="preserve">Retiro: </v>
      </c>
      <c r="E86" s="282"/>
      <c r="F86" s="61" t="str">
        <f>IF($B$86&lt;&gt;"Arriendo de Vehículo","No Aplica",'Minuta de Arriendo'!C26)</f>
        <v>No Aplica</v>
      </c>
      <c r="G86" s="62" t="str">
        <f>IF($B$86&lt;&gt;"Arriendo de Vehículo","-",'Minuta de Arriendo'!D26)</f>
        <v>-</v>
      </c>
      <c r="H86" s="63" t="str">
        <f>IF($B$86&lt;&gt;"Arriendo de Vehículo","-",'Minuta de Arriendo'!E26)</f>
        <v>-</v>
      </c>
      <c r="I86" s="7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24" customHeight="1">
      <c r="A87" s="7"/>
      <c r="B87" s="243"/>
      <c r="C87" s="312"/>
      <c r="D87" s="344" t="str">
        <f>'Minuta de Arriendo'!B27</f>
        <v>Devolución:</v>
      </c>
      <c r="E87" s="202"/>
      <c r="F87" s="64" t="str">
        <f>IF($B$86&lt;&gt;"Arriendo de Vehículo","No Aplica",'Minuta de Arriendo'!C27)</f>
        <v>No Aplica</v>
      </c>
      <c r="G87" s="65" t="str">
        <f>IF($B$86&lt;&gt;"Arriendo de Vehículo","-",'Minuta de Arriendo'!D27)</f>
        <v>-</v>
      </c>
      <c r="H87" s="66" t="str">
        <f>IF($B$86&lt;&gt;"Arriendo de Vehículo","-",'Minuta de Arriendo'!E27)</f>
        <v>-</v>
      </c>
      <c r="I87" s="7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24" customHeight="1">
      <c r="A88" s="7"/>
      <c r="B88" s="350" t="s">
        <v>84</v>
      </c>
      <c r="C88" s="242"/>
      <c r="D88" s="351"/>
      <c r="E88" s="269"/>
      <c r="F88" s="269"/>
      <c r="G88" s="269"/>
      <c r="H88" s="352"/>
      <c r="I88" s="7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24.75" customHeight="1">
      <c r="A89" s="7"/>
      <c r="B89" s="243"/>
      <c r="C89" s="244"/>
      <c r="D89" s="243"/>
      <c r="E89" s="311"/>
      <c r="F89" s="311"/>
      <c r="G89" s="311"/>
      <c r="H89" s="244"/>
      <c r="I89" s="7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7"/>
      <c r="B90" s="333" t="s">
        <v>85</v>
      </c>
      <c r="C90" s="242"/>
      <c r="D90" s="334" t="s">
        <v>86</v>
      </c>
      <c r="E90" s="335"/>
      <c r="F90" s="336"/>
      <c r="G90" s="336"/>
      <c r="H90" s="242"/>
      <c r="I90" s="7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7"/>
      <c r="B91" s="243"/>
      <c r="C91" s="244"/>
      <c r="D91" s="248"/>
      <c r="E91" s="243"/>
      <c r="F91" s="311"/>
      <c r="G91" s="311"/>
      <c r="H91" s="244"/>
      <c r="I91" s="7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7"/>
      <c r="B92" s="7"/>
      <c r="C92" s="7"/>
      <c r="D92" s="7"/>
      <c r="E92" s="7"/>
      <c r="F92" s="7"/>
      <c r="G92" s="7"/>
      <c r="H92" s="7"/>
      <c r="I92" s="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7"/>
      <c r="B93" s="7"/>
      <c r="C93" s="7"/>
      <c r="D93" s="7"/>
      <c r="E93" s="7"/>
      <c r="F93" s="7"/>
      <c r="G93" s="7"/>
      <c r="H93" s="7"/>
      <c r="I93" s="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7"/>
      <c r="B94" s="7"/>
      <c r="C94" s="7"/>
      <c r="D94" s="7"/>
      <c r="E94" s="7"/>
      <c r="F94" s="7"/>
      <c r="G94" s="7"/>
      <c r="H94" s="7"/>
      <c r="I94" s="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7"/>
      <c r="B95" s="7"/>
      <c r="C95" s="7"/>
      <c r="D95" s="7"/>
      <c r="E95" s="7"/>
      <c r="F95" s="7"/>
      <c r="G95" s="7"/>
      <c r="H95" s="7"/>
      <c r="I95" s="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hidden="1" customHeight="1">
      <c r="A96" s="7"/>
      <c r="B96" s="7"/>
      <c r="C96" s="7"/>
      <c r="D96" s="7"/>
      <c r="E96" s="7"/>
      <c r="F96" s="7"/>
      <c r="G96" s="7"/>
      <c r="H96" s="7"/>
      <c r="I96" s="7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hidden="1" customHeight="1">
      <c r="A97" s="7"/>
      <c r="B97" s="7"/>
      <c r="C97" s="7"/>
      <c r="D97" s="7"/>
      <c r="E97" s="7"/>
      <c r="F97" s="7"/>
      <c r="G97" s="7"/>
      <c r="H97" s="7"/>
      <c r="I97" s="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hidden="1" customHeight="1">
      <c r="A98" s="7"/>
      <c r="B98" s="7"/>
      <c r="C98" s="7"/>
      <c r="D98" s="7"/>
      <c r="E98" s="7"/>
      <c r="F98" s="7"/>
      <c r="G98" s="7"/>
      <c r="H98" s="7"/>
      <c r="I98" s="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3.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3.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3.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3.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3.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3.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3.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3.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3.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3.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3.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3.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3.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3.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3.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3.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3.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3.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3.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3.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3.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3.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3.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3.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3.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3.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3.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3.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3.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3.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3.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3.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3.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3.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3.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3.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3.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3.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3.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3.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3.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3.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3.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3.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3.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3.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3.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3.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3.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3.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3.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3.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3.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3.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3.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3.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3.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3.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3.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3.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3.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3.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3.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3.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3.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3.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3.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3.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3.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3.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3.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3.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3.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3.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3.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3.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3.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3.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3.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3.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3.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3.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3.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3.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3.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3.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3.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3.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3.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3.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3.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3.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3.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3.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3.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3.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3.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3.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3.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3.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3.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3.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3.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3.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3.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3.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3.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3.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3.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3.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3.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3.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3.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3.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3.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3.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3.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3.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3.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3.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3.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3.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3.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3.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3.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3.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3.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3.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3.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3.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3.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3.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3.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3.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3.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3.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3.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3.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3.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3.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3.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3.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3.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3.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3.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3.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3.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3.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3.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3.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3.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3.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3.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3.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3.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3.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3.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3.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3.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3.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3.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3.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3.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3.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3.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3.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3.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3.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3.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3.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3.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3.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3.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3.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3.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3.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3.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3.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3.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3.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3.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3.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3.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3.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3.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3.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3.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3.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3.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3.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3.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3.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3.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3.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3.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3.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3.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3.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3.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3.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3.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3.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3.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3.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3.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3.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3.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3.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3.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3.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3.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3.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3.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3.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3.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3.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3.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3.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3.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3.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3.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3.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3.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3.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3.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3.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3.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3.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3.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3.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3.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3.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3.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3.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3.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3.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3.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3.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3.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3.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3.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3.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3.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3.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3.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3.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3.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3.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3.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3.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3.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3.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3.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3.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3.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3.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3.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3.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3.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3.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3.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3.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3.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3.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3.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3.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3.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3.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3.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3.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3.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3.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3.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3.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3.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sheetProtection sheet="1" objects="1" scenarios="1"/>
  <mergeCells count="107">
    <mergeCell ref="M66:T67"/>
    <mergeCell ref="G67:H67"/>
    <mergeCell ref="D67:F67"/>
    <mergeCell ref="D68:F68"/>
    <mergeCell ref="D69:H69"/>
    <mergeCell ref="D70:H70"/>
    <mergeCell ref="D71:H71"/>
    <mergeCell ref="D72:H72"/>
    <mergeCell ref="D73:H73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49:H49"/>
    <mergeCell ref="D50:H50"/>
    <mergeCell ref="D51:H51"/>
    <mergeCell ref="D52:H52"/>
    <mergeCell ref="B53:H53"/>
    <mergeCell ref="G54:H54"/>
    <mergeCell ref="D54:F54"/>
    <mergeCell ref="D55:F55"/>
    <mergeCell ref="D56:H56"/>
    <mergeCell ref="B90:C91"/>
    <mergeCell ref="D90:D91"/>
    <mergeCell ref="E90:H91"/>
    <mergeCell ref="B81:H81"/>
    <mergeCell ref="B82:H82"/>
    <mergeCell ref="B83:H83"/>
    <mergeCell ref="B84:H84"/>
    <mergeCell ref="B85:H85"/>
    <mergeCell ref="D86:E86"/>
    <mergeCell ref="D87:E87"/>
    <mergeCell ref="B86:C87"/>
    <mergeCell ref="B88:C89"/>
    <mergeCell ref="D88:H89"/>
    <mergeCell ref="M33:T35"/>
    <mergeCell ref="D34:H34"/>
    <mergeCell ref="D74:H74"/>
    <mergeCell ref="D75:H75"/>
    <mergeCell ref="D76:H76"/>
    <mergeCell ref="D77:H77"/>
    <mergeCell ref="D78:H78"/>
    <mergeCell ref="B79:H79"/>
    <mergeCell ref="B80:H80"/>
    <mergeCell ref="D35:H35"/>
    <mergeCell ref="D36:H36"/>
    <mergeCell ref="D37:H37"/>
    <mergeCell ref="D38:H38"/>
    <mergeCell ref="D39:H39"/>
    <mergeCell ref="B40:H40"/>
    <mergeCell ref="G41:H41"/>
    <mergeCell ref="D41:F41"/>
    <mergeCell ref="D42:F42"/>
    <mergeCell ref="D43:H43"/>
    <mergeCell ref="D44:H44"/>
    <mergeCell ref="D45:H45"/>
    <mergeCell ref="D46:H46"/>
    <mergeCell ref="D47:H47"/>
    <mergeCell ref="D48:H48"/>
    <mergeCell ref="D26:H26"/>
    <mergeCell ref="B27:H27"/>
    <mergeCell ref="D28:F28"/>
    <mergeCell ref="G28:H28"/>
    <mergeCell ref="D29:F29"/>
    <mergeCell ref="D30:H30"/>
    <mergeCell ref="D31:H31"/>
    <mergeCell ref="D32:H32"/>
    <mergeCell ref="D33:H33"/>
    <mergeCell ref="D18:H18"/>
    <mergeCell ref="M18:T19"/>
    <mergeCell ref="D19:H19"/>
    <mergeCell ref="D20:H20"/>
    <mergeCell ref="D21:H21"/>
    <mergeCell ref="D22:H22"/>
    <mergeCell ref="D23:H23"/>
    <mergeCell ref="D24:H24"/>
    <mergeCell ref="D25:H25"/>
    <mergeCell ref="B14:H14"/>
    <mergeCell ref="E12:H12"/>
    <mergeCell ref="E13:H13"/>
    <mergeCell ref="M14:M16"/>
    <mergeCell ref="N14:T16"/>
    <mergeCell ref="D15:F15"/>
    <mergeCell ref="G15:H15"/>
    <mergeCell ref="D16:F16"/>
    <mergeCell ref="D17:H17"/>
    <mergeCell ref="A1:F3"/>
    <mergeCell ref="G1:I2"/>
    <mergeCell ref="B4:H4"/>
    <mergeCell ref="B5:H5"/>
    <mergeCell ref="B6:D6"/>
    <mergeCell ref="E6:H6"/>
    <mergeCell ref="E7:H7"/>
    <mergeCell ref="E10:H10"/>
    <mergeCell ref="E11:H11"/>
    <mergeCell ref="B7:D7"/>
    <mergeCell ref="B8:D8"/>
    <mergeCell ref="E8:H8"/>
    <mergeCell ref="B9:D9"/>
    <mergeCell ref="E9:H9"/>
    <mergeCell ref="B10:D10"/>
    <mergeCell ref="B11:D13"/>
  </mergeCells>
  <dataValidations count="1">
    <dataValidation type="list" allowBlank="1" showErrorMessage="1" sqref="H16 H29 H42 H55 H68" xr:uid="{00000000-0002-0000-0300-000001000000}">
      <formula1>"Solo Almuerzo,Solo Pernocta,Almuerzo y Pernocta,No Aplica"</formula1>
    </dataValidation>
  </dataValidations>
  <pageMargins left="0.7" right="0.7" top="0.75" bottom="0.75" header="0" footer="0"/>
  <pageSetup fitToHeight="0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300-000000000000}">
          <x14:formula1>
            <xm:f>Datos!$AC$6:$AC$10</xm:f>
          </x14:formula1>
          <xm:sqref>B88</xm:sqref>
        </x14:dataValidation>
        <x14:dataValidation type="list" allowBlank="1" showInputMessage="1" showErrorMessage="1" prompt="Seleccionar" xr:uid="{00000000-0002-0000-0300-000002000000}">
          <x14:formula1>
            <xm:f>Datos!$V$6:$V$49</xm:f>
          </x14:formula1>
          <xm:sqref>B17:C26 B30:C39 B43:C52 B56:C65 B69:C78</xm:sqref>
        </x14:dataValidation>
        <x14:dataValidation type="list" allowBlank="1" showErrorMessage="1" xr:uid="{00000000-0002-0000-0300-000003000000}">
          <x14:formula1>
            <xm:f>Datos!$AE$6:$AE$7</xm:f>
          </x14:formula1>
          <xm:sqref>D90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P1000"/>
  <sheetViews>
    <sheetView showGridLines="0" workbookViewId="0"/>
  </sheetViews>
  <sheetFormatPr baseColWidth="10" defaultColWidth="14.44140625" defaultRowHeight="15" customHeight="1"/>
  <cols>
    <col min="1" max="1" width="4.33203125" customWidth="1"/>
    <col min="2" max="2" width="15.88671875" customWidth="1"/>
    <col min="3" max="3" width="29.33203125" customWidth="1"/>
    <col min="4" max="4" width="10.6640625" customWidth="1"/>
    <col min="5" max="5" width="12.44140625" customWidth="1"/>
    <col min="6" max="6" width="12.88671875" customWidth="1"/>
    <col min="7" max="7" width="15" customWidth="1"/>
    <col min="8" max="8" width="11" customWidth="1"/>
    <col min="9" max="9" width="10.6640625" customWidth="1"/>
    <col min="10" max="10" width="11" customWidth="1"/>
    <col min="11" max="11" width="11.44140625" customWidth="1"/>
    <col min="12" max="12" width="12.44140625" customWidth="1"/>
    <col min="13" max="13" width="15.109375" customWidth="1"/>
    <col min="14" max="14" width="17.44140625" customWidth="1"/>
    <col min="15" max="26" width="10.6640625" customWidth="1"/>
  </cols>
  <sheetData>
    <row r="1" spans="2:16" ht="14.2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2:16" ht="14.25" customHeight="1">
      <c r="B2" s="91"/>
      <c r="C2" s="91"/>
      <c r="D2" s="362" t="s">
        <v>99</v>
      </c>
      <c r="E2" s="205"/>
      <c r="F2" s="205"/>
      <c r="G2" s="205"/>
      <c r="H2" s="205"/>
      <c r="I2" s="205"/>
      <c r="J2" s="205"/>
      <c r="K2" s="206"/>
      <c r="L2" s="91"/>
      <c r="M2" s="91"/>
      <c r="N2" s="91"/>
      <c r="O2" s="91"/>
      <c r="P2" s="93"/>
    </row>
    <row r="3" spans="2:16" ht="14.25" customHeight="1">
      <c r="B3" s="91"/>
      <c r="C3" s="91"/>
      <c r="D3" s="91"/>
      <c r="E3" s="91"/>
      <c r="F3" s="91"/>
      <c r="G3" s="91"/>
      <c r="H3" s="1"/>
      <c r="I3" s="91"/>
      <c r="J3" s="91"/>
      <c r="K3" s="91"/>
      <c r="L3" s="91"/>
      <c r="M3" s="91"/>
      <c r="N3" s="91"/>
      <c r="O3" s="91"/>
      <c r="P3" s="93"/>
    </row>
    <row r="4" spans="2:16" ht="14.25" customHeight="1">
      <c r="B4" s="91"/>
      <c r="C4" s="94" t="s">
        <v>100</v>
      </c>
      <c r="D4" s="363" t="str">
        <f>IF('Formulario de Cometido'!$E$8="","",'Formulario de Cometido'!$E$8)</f>
        <v/>
      </c>
      <c r="E4" s="281"/>
      <c r="F4" s="281"/>
      <c r="G4" s="282"/>
      <c r="H4" s="95"/>
      <c r="I4" s="96"/>
      <c r="J4" s="97"/>
      <c r="K4" s="91"/>
      <c r="L4" s="98"/>
      <c r="M4" s="98"/>
      <c r="N4" s="98"/>
      <c r="O4" s="98"/>
      <c r="P4" s="93"/>
    </row>
    <row r="5" spans="2:16" ht="14.25" customHeight="1">
      <c r="B5" s="91"/>
      <c r="C5" s="99" t="str">
        <f>UPPER(Itinerario!$B$10)</f>
        <v>N° DE COMETIDO</v>
      </c>
      <c r="D5" s="364">
        <f>'Formulario de Cometido'!$H$3</f>
        <v>0</v>
      </c>
      <c r="E5" s="226"/>
      <c r="F5" s="226"/>
      <c r="G5" s="230"/>
      <c r="H5" s="95"/>
      <c r="I5" s="96"/>
      <c r="J5" s="97"/>
      <c r="K5" s="91"/>
      <c r="L5" s="98"/>
      <c r="M5" s="98"/>
      <c r="N5" s="98"/>
      <c r="O5" s="98"/>
      <c r="P5" s="93"/>
    </row>
    <row r="6" spans="2:16" ht="14.25" customHeight="1">
      <c r="B6" s="91"/>
      <c r="C6" s="99" t="s">
        <v>69</v>
      </c>
      <c r="D6" s="364" t="str">
        <f>IF('Formulario de Cometido'!$E$14="","",'Formulario de Cometido'!$E$14)</f>
        <v/>
      </c>
      <c r="E6" s="226"/>
      <c r="F6" s="226"/>
      <c r="G6" s="230"/>
      <c r="H6" s="95"/>
      <c r="I6" s="365"/>
      <c r="J6" s="260"/>
      <c r="K6" s="91"/>
      <c r="L6" s="98"/>
      <c r="M6" s="98"/>
      <c r="N6" s="98"/>
      <c r="O6" s="98"/>
      <c r="P6" s="93"/>
    </row>
    <row r="7" spans="2:16" ht="14.25" customHeight="1">
      <c r="B7" s="91"/>
      <c r="C7" s="99" t="s">
        <v>101</v>
      </c>
      <c r="D7" s="364" t="str">
        <f>'Formulario de Cometido'!$E$11</f>
        <v/>
      </c>
      <c r="E7" s="226"/>
      <c r="F7" s="226"/>
      <c r="G7" s="230"/>
      <c r="H7" s="91"/>
      <c r="I7" s="100"/>
      <c r="J7" s="101"/>
      <c r="K7" s="91"/>
      <c r="L7" s="98"/>
      <c r="M7" s="98"/>
      <c r="N7" s="98"/>
      <c r="O7" s="98"/>
      <c r="P7" s="93"/>
    </row>
    <row r="8" spans="2:16" ht="14.25" customHeight="1">
      <c r="B8" s="91"/>
      <c r="C8" s="99" t="s">
        <v>102</v>
      </c>
      <c r="D8" s="364" t="str">
        <f>IFERROR(VLOOKUP($D$4,Datos!$B$6:$E$178,MATCH(Datos!E6,Datos!$B$6:$M$6,0),0),"")</f>
        <v/>
      </c>
      <c r="E8" s="226"/>
      <c r="F8" s="226"/>
      <c r="G8" s="230"/>
      <c r="H8" s="91"/>
      <c r="I8" s="100"/>
      <c r="J8" s="101"/>
      <c r="K8" s="91"/>
      <c r="L8" s="98"/>
      <c r="M8" s="98"/>
      <c r="N8" s="98"/>
      <c r="O8" s="98"/>
      <c r="P8" s="93"/>
    </row>
    <row r="9" spans="2:16" ht="14.25" customHeight="1">
      <c r="B9" s="91"/>
      <c r="C9" s="102" t="s">
        <v>103</v>
      </c>
      <c r="D9" s="369" t="str">
        <f>Datos!$B$1</f>
        <v>Versión oficial martes 25 de julio del 2023</v>
      </c>
      <c r="E9" s="201"/>
      <c r="F9" s="201"/>
      <c r="G9" s="202"/>
      <c r="H9" s="91"/>
      <c r="I9" s="100"/>
      <c r="J9" s="101"/>
      <c r="K9" s="91"/>
      <c r="L9" s="98"/>
      <c r="M9" s="98"/>
      <c r="N9" s="98"/>
      <c r="O9" s="98"/>
      <c r="P9" s="103"/>
    </row>
    <row r="10" spans="2:16" ht="14.25" customHeight="1">
      <c r="B10" s="91"/>
      <c r="C10" s="1"/>
      <c r="D10" s="1"/>
      <c r="E10" s="1"/>
      <c r="F10" s="1"/>
      <c r="G10" s="1"/>
      <c r="H10" s="91"/>
      <c r="I10" s="91"/>
      <c r="J10" s="91"/>
      <c r="K10" s="91"/>
      <c r="L10" s="104"/>
      <c r="M10" s="104"/>
      <c r="N10" s="104"/>
      <c r="O10" s="104"/>
      <c r="P10" s="103"/>
    </row>
    <row r="11" spans="2:16" ht="14.25" customHeight="1">
      <c r="B11" s="91"/>
      <c r="C11" s="91"/>
      <c r="D11" s="91"/>
      <c r="E11" s="105"/>
      <c r="F11" s="91"/>
      <c r="G11" s="91"/>
      <c r="H11" s="91"/>
      <c r="I11" s="91"/>
      <c r="J11" s="91"/>
      <c r="K11" s="91"/>
      <c r="L11" s="104"/>
      <c r="M11" s="104"/>
      <c r="N11" s="104"/>
      <c r="O11" s="104"/>
      <c r="P11" s="103"/>
    </row>
    <row r="12" spans="2:16" ht="38.25" customHeight="1">
      <c r="B12" s="370" t="s">
        <v>104</v>
      </c>
      <c r="C12" s="371" t="s">
        <v>105</v>
      </c>
      <c r="D12" s="219"/>
      <c r="E12" s="372" t="s">
        <v>106</v>
      </c>
      <c r="F12" s="226"/>
      <c r="G12" s="373" t="s">
        <v>107</v>
      </c>
      <c r="H12" s="230"/>
      <c r="I12" s="374" t="s">
        <v>108</v>
      </c>
      <c r="J12" s="230"/>
      <c r="K12" s="375" t="s">
        <v>109</v>
      </c>
      <c r="L12" s="230"/>
      <c r="M12" s="366" t="s">
        <v>110</v>
      </c>
      <c r="N12" s="367" t="s">
        <v>111</v>
      </c>
    </row>
    <row r="13" spans="2:16" ht="16.5" customHeight="1">
      <c r="B13" s="368"/>
      <c r="C13" s="262"/>
      <c r="D13" s="222"/>
      <c r="E13" s="106" t="s">
        <v>112</v>
      </c>
      <c r="F13" s="107" t="s">
        <v>113</v>
      </c>
      <c r="G13" s="108" t="s">
        <v>114</v>
      </c>
      <c r="H13" s="109" t="s">
        <v>115</v>
      </c>
      <c r="I13" s="108" t="s">
        <v>116</v>
      </c>
      <c r="J13" s="109" t="s">
        <v>115</v>
      </c>
      <c r="K13" s="108" t="s">
        <v>114</v>
      </c>
      <c r="L13" s="109" t="s">
        <v>115</v>
      </c>
      <c r="M13" s="222"/>
      <c r="N13" s="368"/>
    </row>
    <row r="14" spans="2:16" ht="14.25" customHeight="1">
      <c r="B14" s="110">
        <v>1</v>
      </c>
      <c r="C14" s="380" t="str">
        <f>IF('Formulario de Cometido'!$F$16="","",'Formulario de Cometido'!$F$16)</f>
        <v/>
      </c>
      <c r="D14" s="227"/>
      <c r="E14" s="111" t="str">
        <f>IF('Formulario de Cometido'!$E$17="","",'Formulario de Cometido'!$E$17)</f>
        <v/>
      </c>
      <c r="F14" s="112" t="str">
        <f>IF('Formulario de Cometido'!$F$17="","",'Formulario de Cometido'!$F$17)</f>
        <v/>
      </c>
      <c r="G14" s="113">
        <f>'Formulario de Cometido'!$F$38</f>
        <v>0</v>
      </c>
      <c r="H14" s="114" t="str">
        <f>IFERROR($G14*VLOOKUP($D$4,Datos!$B$6:$M$178,10,0),"")</f>
        <v/>
      </c>
      <c r="I14" s="115">
        <f>'Formulario de Cometido'!$G$38</f>
        <v>0</v>
      </c>
      <c r="J14" s="114" t="str">
        <f>IFERROR($I14*VLOOKUP($D$4,Datos!$B$6:$M$178,11,0),"")</f>
        <v/>
      </c>
      <c r="K14" s="116">
        <f>'Formulario de Cometido'!$H$38</f>
        <v>1</v>
      </c>
      <c r="L14" s="114" t="str">
        <f>IFERROR($K14*VLOOKUP($D$4,Datos!$B$6:$M$178,12,0),"")</f>
        <v/>
      </c>
      <c r="M14" s="117" t="str">
        <f t="shared" ref="M14:M18" si="0">IFERROR($L14+$H14+$J14,"")</f>
        <v/>
      </c>
      <c r="N14" s="118"/>
    </row>
    <row r="15" spans="2:16" ht="14.25" customHeight="1">
      <c r="B15" s="119">
        <v>2</v>
      </c>
      <c r="C15" s="380" t="str">
        <f>IF('Formulario de Cometido'!$F$18="","",'Formulario de Cometido'!$F$18)</f>
        <v/>
      </c>
      <c r="D15" s="227"/>
      <c r="E15" s="111" t="str">
        <f>IF('Formulario de Cometido'!$E$19="","",'Formulario de Cometido'!$E$19)</f>
        <v/>
      </c>
      <c r="F15" s="112" t="str">
        <f>IF('Formulario de Cometido'!$F$19="","",'Formulario de Cometido'!$F$19)</f>
        <v/>
      </c>
      <c r="G15" s="113">
        <f>'Formulario de Cometido'!$F$39</f>
        <v>0</v>
      </c>
      <c r="H15" s="114" t="str">
        <f>IFERROR($G15*VLOOKUP($D$4,Datos!$B$6:$M$178,10,0),"")</f>
        <v/>
      </c>
      <c r="I15" s="115">
        <f>'Formulario de Cometido'!$G$39</f>
        <v>0</v>
      </c>
      <c r="J15" s="114" t="str">
        <f>IFERROR($I15*VLOOKUP($D$4,Datos!$B$6:$M$178,11,0),"")</f>
        <v/>
      </c>
      <c r="K15" s="116">
        <f>'Formulario de Cometido'!$H$39</f>
        <v>0</v>
      </c>
      <c r="L15" s="114" t="str">
        <f>IFERROR($K15*VLOOKUP($D$4,Datos!$B$6:$M$178,12,0),"")</f>
        <v/>
      </c>
      <c r="M15" s="117" t="str">
        <f t="shared" si="0"/>
        <v/>
      </c>
      <c r="N15" s="118"/>
    </row>
    <row r="16" spans="2:16" ht="14.25" customHeight="1">
      <c r="B16" s="119">
        <v>3</v>
      </c>
      <c r="C16" s="380" t="str">
        <f>IF('Formulario de Cometido'!$F$20="","",'Formulario de Cometido'!$F$20)</f>
        <v/>
      </c>
      <c r="D16" s="227"/>
      <c r="E16" s="111" t="str">
        <f>IF('Formulario de Cometido'!$E$21="","",'Formulario de Cometido'!$E$21)</f>
        <v/>
      </c>
      <c r="F16" s="112" t="str">
        <f>IF('Formulario de Cometido'!$F$21="","",'Formulario de Cometido'!$F$21)</f>
        <v/>
      </c>
      <c r="G16" s="113">
        <f>'Formulario de Cometido'!$F$40</f>
        <v>0</v>
      </c>
      <c r="H16" s="114" t="str">
        <f>IFERROR($G16*VLOOKUP($D$4,Datos!$B$6:$M$178,10,0),"")</f>
        <v/>
      </c>
      <c r="I16" s="115">
        <f>'Formulario de Cometido'!$G$40</f>
        <v>0</v>
      </c>
      <c r="J16" s="114" t="str">
        <f>IFERROR($I16*VLOOKUP($D$4,Datos!$B$6:$M$178,11,0),"")</f>
        <v/>
      </c>
      <c r="K16" s="116">
        <f>'Formulario de Cometido'!$H$40</f>
        <v>0</v>
      </c>
      <c r="L16" s="114" t="str">
        <f>IFERROR($K16*VLOOKUP($D$4,Datos!$B$6:$M$178,12,0),"")</f>
        <v/>
      </c>
      <c r="M16" s="117" t="str">
        <f t="shared" si="0"/>
        <v/>
      </c>
      <c r="N16" s="118"/>
    </row>
    <row r="17" spans="2:16" ht="14.25" customHeight="1">
      <c r="B17" s="119">
        <v>4</v>
      </c>
      <c r="C17" s="380" t="str">
        <f>IF('Formulario de Cometido'!$F$22="","",'Formulario de Cometido'!$F$22)</f>
        <v/>
      </c>
      <c r="D17" s="227"/>
      <c r="E17" s="111" t="str">
        <f>IF('Formulario de Cometido'!$E$23="","",'Formulario de Cometido'!$E$23)</f>
        <v/>
      </c>
      <c r="F17" s="112" t="str">
        <f>IF('Formulario de Cometido'!$F$23="","",'Formulario de Cometido'!$F$23)</f>
        <v/>
      </c>
      <c r="G17" s="113">
        <f>'Formulario de Cometido'!$F$41</f>
        <v>0</v>
      </c>
      <c r="H17" s="114" t="str">
        <f>IFERROR($G17*VLOOKUP($D$4,Datos!$B$6:$M$178,10,0),"")</f>
        <v/>
      </c>
      <c r="I17" s="115">
        <f>'Formulario de Cometido'!$G$41</f>
        <v>0</v>
      </c>
      <c r="J17" s="114" t="str">
        <f>IFERROR($I17*VLOOKUP($D$4,Datos!$B$6:$M$178,11,0),"")</f>
        <v/>
      </c>
      <c r="K17" s="116">
        <f>'Formulario de Cometido'!$H$41</f>
        <v>0</v>
      </c>
      <c r="L17" s="114" t="str">
        <f>IFERROR($K17*VLOOKUP($D$4,Datos!$B$6:$M$178,12,0),"")</f>
        <v/>
      </c>
      <c r="M17" s="117" t="str">
        <f t="shared" si="0"/>
        <v/>
      </c>
      <c r="N17" s="118"/>
    </row>
    <row r="18" spans="2:16" ht="14.25" customHeight="1">
      <c r="B18" s="119">
        <v>5</v>
      </c>
      <c r="C18" s="380" t="str">
        <f>IF('Formulario de Cometido'!$F$24="","",'Formulario de Cometido'!$F$24)</f>
        <v/>
      </c>
      <c r="D18" s="227"/>
      <c r="E18" s="111" t="str">
        <f>IF('Formulario de Cometido'!$E$25="","",'Formulario de Cometido'!$E$25)</f>
        <v/>
      </c>
      <c r="F18" s="112" t="str">
        <f>IF('Formulario de Cometido'!$F$25="","",'Formulario de Cometido'!$F$25)</f>
        <v/>
      </c>
      <c r="G18" s="113">
        <f>'Formulario de Cometido'!$F$42</f>
        <v>0</v>
      </c>
      <c r="H18" s="114" t="str">
        <f>IFERROR($G18*VLOOKUP($D$4,Datos!$B$6:$M$178,10,0),"")</f>
        <v/>
      </c>
      <c r="I18" s="115">
        <f>'Formulario de Cometido'!$G$42</f>
        <v>0</v>
      </c>
      <c r="J18" s="114" t="str">
        <f>IFERROR($I18*VLOOKUP($D$4,Datos!$B$6:$M$178,11,0),"")</f>
        <v/>
      </c>
      <c r="K18" s="116">
        <f>'Formulario de Cometido'!$H$42</f>
        <v>0</v>
      </c>
      <c r="L18" s="114" t="str">
        <f>IFERROR($K18*VLOOKUP($D$4,Datos!$B$6:$M$178,12,0),"")</f>
        <v/>
      </c>
      <c r="M18" s="117" t="str">
        <f t="shared" si="0"/>
        <v/>
      </c>
      <c r="N18" s="118"/>
    </row>
    <row r="19" spans="2:16" ht="14.25" customHeight="1">
      <c r="B19" s="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 ht="14.25" customHeight="1">
      <c r="B20" s="1"/>
      <c r="C20" s="381" t="s">
        <v>117</v>
      </c>
      <c r="D20" s="208"/>
      <c r="E20" s="211"/>
      <c r="F20" s="120" t="s">
        <v>118</v>
      </c>
      <c r="G20" s="121" t="s">
        <v>119</v>
      </c>
      <c r="H20" s="91"/>
      <c r="I20" s="91"/>
      <c r="J20" s="91"/>
      <c r="K20" s="91"/>
      <c r="L20" s="91"/>
      <c r="M20" s="91"/>
      <c r="N20" s="91"/>
      <c r="O20" s="91"/>
      <c r="P20" s="91"/>
    </row>
    <row r="21" spans="2:16" ht="14.25" customHeight="1">
      <c r="B21" s="1"/>
      <c r="C21" s="376" t="s">
        <v>107</v>
      </c>
      <c r="D21" s="226"/>
      <c r="E21" s="230"/>
      <c r="F21" s="122">
        <f t="shared" ref="F21:G21" si="1">SUM(G14:G18)</f>
        <v>0</v>
      </c>
      <c r="G21" s="123">
        <f t="shared" si="1"/>
        <v>0</v>
      </c>
      <c r="H21" s="91"/>
      <c r="I21" s="124"/>
      <c r="J21" s="124"/>
      <c r="K21" s="91"/>
      <c r="L21" s="91"/>
      <c r="M21" s="91"/>
      <c r="N21" s="91"/>
      <c r="O21" s="91"/>
      <c r="P21" s="91"/>
    </row>
    <row r="22" spans="2:16" ht="14.25" customHeight="1">
      <c r="B22" s="1"/>
      <c r="C22" s="376" t="s">
        <v>108</v>
      </c>
      <c r="D22" s="226"/>
      <c r="E22" s="230"/>
      <c r="F22" s="125">
        <f t="shared" ref="F22:G22" si="2">SUM(I14:I18)</f>
        <v>0</v>
      </c>
      <c r="G22" s="123">
        <f t="shared" si="2"/>
        <v>0</v>
      </c>
      <c r="H22" s="91"/>
      <c r="I22" s="124"/>
      <c r="J22" s="124"/>
      <c r="K22" s="91"/>
      <c r="L22" s="91"/>
      <c r="M22" s="91"/>
      <c r="N22" s="91"/>
      <c r="O22" s="91"/>
      <c r="P22" s="91"/>
    </row>
    <row r="23" spans="2:16" ht="14.25" customHeight="1">
      <c r="B23" s="1"/>
      <c r="C23" s="377" t="s">
        <v>109</v>
      </c>
      <c r="D23" s="221"/>
      <c r="E23" s="378"/>
      <c r="F23" s="126">
        <f t="shared" ref="F23:G23" si="3">SUM(K14:K18)</f>
        <v>1</v>
      </c>
      <c r="G23" s="127">
        <f t="shared" si="3"/>
        <v>0</v>
      </c>
      <c r="H23" s="91"/>
      <c r="I23" s="124"/>
      <c r="J23" s="124"/>
      <c r="K23" s="91"/>
      <c r="L23" s="91"/>
      <c r="M23" s="91"/>
      <c r="N23" s="91"/>
      <c r="O23" s="91"/>
      <c r="P23" s="91"/>
    </row>
    <row r="24" spans="2:16" ht="14.25" customHeight="1">
      <c r="B24" s="1"/>
      <c r="C24" s="379" t="s">
        <v>120</v>
      </c>
      <c r="D24" s="208"/>
      <c r="E24" s="211"/>
      <c r="F24" s="128">
        <f>SUM(F21:F23)</f>
        <v>1</v>
      </c>
      <c r="G24" s="129">
        <f>G23+G21+G22</f>
        <v>0</v>
      </c>
      <c r="H24" s="91"/>
      <c r="I24" s="130"/>
      <c r="J24" s="130"/>
      <c r="K24" s="91"/>
      <c r="L24" s="91"/>
      <c r="M24" s="91"/>
      <c r="N24" s="91"/>
      <c r="O24" s="91"/>
      <c r="P24" s="91"/>
    </row>
    <row r="25" spans="2:16" ht="14.25" customHeight="1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 ht="14.25" customHeight="1"/>
    <row r="27" spans="2:16" ht="14.25" customHeight="1"/>
    <row r="28" spans="2:16" ht="14.25" customHeight="1"/>
    <row r="29" spans="2:16" ht="14.25" customHeight="1"/>
    <row r="30" spans="2:16" ht="14.25" customHeight="1"/>
    <row r="31" spans="2:16" ht="14.25" customHeight="1"/>
    <row r="32" spans="2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6">
    <mergeCell ref="C22:E22"/>
    <mergeCell ref="C23:E23"/>
    <mergeCell ref="C24:E24"/>
    <mergeCell ref="C14:D14"/>
    <mergeCell ref="C15:D15"/>
    <mergeCell ref="C16:D16"/>
    <mergeCell ref="C17:D17"/>
    <mergeCell ref="C18:D18"/>
    <mergeCell ref="C20:E20"/>
    <mergeCell ref="C21:E21"/>
    <mergeCell ref="B12:B13"/>
    <mergeCell ref="C12:D13"/>
    <mergeCell ref="E12:F12"/>
    <mergeCell ref="G12:H12"/>
    <mergeCell ref="I12:J12"/>
    <mergeCell ref="D7:G7"/>
    <mergeCell ref="D8:G8"/>
    <mergeCell ref="M12:M13"/>
    <mergeCell ref="N12:N13"/>
    <mergeCell ref="D9:G9"/>
    <mergeCell ref="K12:L12"/>
    <mergeCell ref="D2:K2"/>
    <mergeCell ref="D4:G4"/>
    <mergeCell ref="D5:G5"/>
    <mergeCell ref="D6:G6"/>
    <mergeCell ref="I6:J6"/>
  </mergeCells>
  <pageMargins left="0.7" right="0.7" top="0.75" bottom="0.75" header="0" footer="0"/>
  <pageSetup paperSize="9" scale="4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000"/>
  <sheetViews>
    <sheetView showGridLines="0" workbookViewId="0">
      <pane ySplit="6" topLeftCell="A7" activePane="bottomLeft" state="frozen"/>
      <selection pane="bottomLeft" activeCell="B8" sqref="B8"/>
    </sheetView>
  </sheetViews>
  <sheetFormatPr baseColWidth="10" defaultColWidth="14.44140625" defaultRowHeight="15" customHeight="1"/>
  <cols>
    <col min="1" max="1" width="5" customWidth="1"/>
    <col min="2" max="2" width="39" customWidth="1"/>
    <col min="3" max="3" width="11.33203125" customWidth="1"/>
    <col min="4" max="4" width="13.6640625" customWidth="1"/>
    <col min="5" max="6" width="12.6640625" customWidth="1"/>
    <col min="7" max="8" width="20.33203125" customWidth="1"/>
    <col min="9" max="9" width="16.44140625" customWidth="1"/>
    <col min="10" max="10" width="18.6640625" customWidth="1"/>
    <col min="11" max="13" width="13.5546875" customWidth="1"/>
    <col min="14" max="14" width="6.44140625" customWidth="1"/>
    <col min="15" max="15" width="9.44140625" customWidth="1"/>
    <col min="16" max="16" width="11.5546875" customWidth="1"/>
    <col min="17" max="17" width="14.5546875" customWidth="1"/>
    <col min="18" max="18" width="13.88671875" customWidth="1"/>
    <col min="19" max="19" width="12.6640625" customWidth="1"/>
    <col min="20" max="21" width="10.6640625" customWidth="1"/>
    <col min="22" max="22" width="19.88671875" customWidth="1"/>
    <col min="23" max="23" width="10.6640625" customWidth="1"/>
    <col min="24" max="24" width="17.6640625" customWidth="1"/>
    <col min="25" max="25" width="12.6640625" customWidth="1"/>
    <col min="26" max="26" width="25.109375" customWidth="1"/>
    <col min="27" max="27" width="92.44140625" customWidth="1"/>
    <col min="28" max="28" width="9.33203125" customWidth="1"/>
    <col min="29" max="29" width="27.6640625" customWidth="1"/>
    <col min="30" max="30" width="19.33203125" customWidth="1"/>
    <col min="31" max="34" width="10.6640625" customWidth="1"/>
    <col min="35" max="35" width="18.109375" customWidth="1"/>
    <col min="36" max="36" width="10.6640625" customWidth="1"/>
  </cols>
  <sheetData>
    <row r="1" spans="1:36" ht="14.25" customHeight="1">
      <c r="B1" s="131" t="s">
        <v>121</v>
      </c>
      <c r="D1" s="132"/>
      <c r="E1" s="133"/>
      <c r="F1" s="133"/>
      <c r="G1" s="132"/>
      <c r="H1" s="132"/>
      <c r="I1" s="132"/>
      <c r="X1" s="81"/>
    </row>
    <row r="2" spans="1:36" ht="14.25" customHeight="1">
      <c r="D2" s="132"/>
      <c r="E2" s="133"/>
      <c r="F2" s="133"/>
      <c r="G2" s="132"/>
      <c r="H2" s="132"/>
      <c r="I2" s="132"/>
      <c r="X2" s="81"/>
    </row>
    <row r="3" spans="1:36" ht="14.25" customHeight="1">
      <c r="B3" s="134" t="s">
        <v>122</v>
      </c>
      <c r="D3" s="132"/>
      <c r="E3" s="133"/>
      <c r="F3" s="133"/>
      <c r="G3" s="132"/>
      <c r="H3" s="132"/>
      <c r="I3" s="132"/>
      <c r="X3" s="81"/>
    </row>
    <row r="4" spans="1:36" ht="14.25" customHeight="1">
      <c r="D4" s="132"/>
      <c r="E4" s="133"/>
      <c r="F4" s="133"/>
      <c r="G4" s="132"/>
      <c r="H4" s="132"/>
      <c r="I4" s="132"/>
      <c r="P4" s="383" t="s">
        <v>123</v>
      </c>
      <c r="Q4" s="260"/>
      <c r="R4" s="260"/>
      <c r="S4" s="260"/>
      <c r="V4" s="135" t="s">
        <v>124</v>
      </c>
      <c r="X4" s="81"/>
      <c r="Z4" s="383" t="s">
        <v>125</v>
      </c>
      <c r="AA4" s="260"/>
    </row>
    <row r="5" spans="1:36" ht="14.25" customHeight="1">
      <c r="B5" s="384" t="s">
        <v>126</v>
      </c>
      <c r="C5" s="226"/>
      <c r="D5" s="226"/>
      <c r="E5" s="226"/>
      <c r="F5" s="226"/>
      <c r="G5" s="226"/>
      <c r="H5" s="226"/>
      <c r="I5" s="226"/>
      <c r="J5" s="227"/>
      <c r="X5" s="81"/>
      <c r="AF5" s="136"/>
    </row>
    <row r="6" spans="1:36" ht="33" customHeight="1">
      <c r="A6" s="136"/>
      <c r="B6" s="137" t="s">
        <v>127</v>
      </c>
      <c r="C6" s="138" t="s">
        <v>128</v>
      </c>
      <c r="D6" s="139" t="s">
        <v>129</v>
      </c>
      <c r="E6" s="140" t="s">
        <v>130</v>
      </c>
      <c r="F6" s="140" t="s">
        <v>131</v>
      </c>
      <c r="G6" s="138" t="s">
        <v>11</v>
      </c>
      <c r="H6" s="138" t="s">
        <v>132</v>
      </c>
      <c r="I6" s="138" t="s">
        <v>133</v>
      </c>
      <c r="J6" s="138" t="s">
        <v>134</v>
      </c>
      <c r="K6" s="141" t="s">
        <v>135</v>
      </c>
      <c r="L6" s="142" t="s">
        <v>136</v>
      </c>
      <c r="M6" s="143" t="s">
        <v>137</v>
      </c>
      <c r="N6" s="136"/>
      <c r="O6" s="144" t="s">
        <v>131</v>
      </c>
      <c r="P6" s="144" t="s">
        <v>138</v>
      </c>
      <c r="Q6" s="144" t="s">
        <v>139</v>
      </c>
      <c r="R6" s="144" t="s">
        <v>140</v>
      </c>
      <c r="S6" s="145" t="s">
        <v>141</v>
      </c>
      <c r="T6" s="136"/>
      <c r="U6" s="136"/>
      <c r="V6" s="146" t="s">
        <v>26</v>
      </c>
      <c r="W6" s="136"/>
      <c r="X6" s="147" t="s">
        <v>142</v>
      </c>
      <c r="Y6" s="147" t="s">
        <v>143</v>
      </c>
      <c r="Z6" s="147" t="s">
        <v>69</v>
      </c>
      <c r="AA6" s="147" t="s">
        <v>16</v>
      </c>
      <c r="AB6" s="136"/>
      <c r="AC6" s="148"/>
      <c r="AD6" s="136"/>
      <c r="AE6" s="149" t="s">
        <v>86</v>
      </c>
      <c r="AF6" s="150"/>
      <c r="AG6" s="136"/>
      <c r="AH6" s="151" t="s">
        <v>138</v>
      </c>
      <c r="AI6" s="151" t="s">
        <v>144</v>
      </c>
      <c r="AJ6" s="136"/>
    </row>
    <row r="7" spans="1:36" ht="14.25" customHeight="1">
      <c r="A7" s="152">
        <v>1</v>
      </c>
      <c r="B7" s="153" t="s">
        <v>145</v>
      </c>
      <c r="C7" s="154" t="s">
        <v>146</v>
      </c>
      <c r="D7" s="155" t="s">
        <v>63</v>
      </c>
      <c r="E7" s="156" t="str">
        <f t="shared" ref="E7:E178" si="0">IF(D7="Directivo", "A al 4",IF(D7="Profesional","5 al 10","11 al 21"))</f>
        <v>5 al 10</v>
      </c>
      <c r="F7" s="156">
        <v>2</v>
      </c>
      <c r="G7" s="157" t="s">
        <v>147</v>
      </c>
      <c r="H7" s="157" t="s">
        <v>148</v>
      </c>
      <c r="I7" s="155" t="s">
        <v>149</v>
      </c>
      <c r="J7" s="148" t="s">
        <v>150</v>
      </c>
      <c r="K7" s="158">
        <f t="shared" ref="K7:K178" si="1">IF(AND($F7=1),$Q$7,IF(AND($F7=2),$Q$8,IF(AND($F7=3),$Q$9,"-")))</f>
        <v>28928</v>
      </c>
      <c r="L7" s="158">
        <f t="shared" ref="L7:L178" si="2">IF(AND($F7=1),$R$7,IF(AND($F7=2),$R$8,IF(AND($F7=3),$R$9,"-")))</f>
        <v>43391</v>
      </c>
      <c r="M7" s="158">
        <f t="shared" ref="M7:M178" si="3">IF(AND($F7=1),$S$7,IF(AND($F7=2),$S$8,IF(AND($F7=3),$S$9,"-")))</f>
        <v>72319</v>
      </c>
      <c r="N7" s="150"/>
      <c r="O7" s="159">
        <v>1</v>
      </c>
      <c r="P7" s="160" t="s">
        <v>151</v>
      </c>
      <c r="Q7" s="161">
        <v>31448</v>
      </c>
      <c r="R7" s="161">
        <v>47173</v>
      </c>
      <c r="S7" s="161">
        <v>78621</v>
      </c>
      <c r="V7" s="162" t="s">
        <v>152</v>
      </c>
      <c r="W7" s="152" t="str">
        <f ca="1">IFERROR(__xludf.DUMMYFUNCTION("importrange(""https://docs.google.com/spreadsheets/d/1OyAjyURrREVrXveEB-b17ucwHIxTHr-Q/edit#gid=273776374"",""Detalle CECOS al 22-08-23!C:C"")"),"#REF!")</f>
        <v>#REF!</v>
      </c>
      <c r="X7" s="163">
        <v>111</v>
      </c>
      <c r="Y7" s="148">
        <v>2018</v>
      </c>
      <c r="Z7" s="148" t="s">
        <v>153</v>
      </c>
      <c r="AA7" s="148" t="s">
        <v>154</v>
      </c>
      <c r="AC7" s="148" t="s">
        <v>155</v>
      </c>
      <c r="AE7" s="149" t="s">
        <v>156</v>
      </c>
      <c r="AF7" s="150"/>
      <c r="AH7" s="164" t="s">
        <v>157</v>
      </c>
      <c r="AI7" s="165">
        <v>0.16</v>
      </c>
      <c r="AJ7" s="150" t="s">
        <v>158</v>
      </c>
    </row>
    <row r="8" spans="1:36" ht="14.25" customHeight="1">
      <c r="A8" s="152">
        <v>2</v>
      </c>
      <c r="B8" s="153" t="s">
        <v>159</v>
      </c>
      <c r="C8" s="154" t="s">
        <v>160</v>
      </c>
      <c r="D8" s="166" t="s">
        <v>63</v>
      </c>
      <c r="E8" s="156" t="str">
        <f t="shared" si="0"/>
        <v>5 al 10</v>
      </c>
      <c r="F8" s="156">
        <v>2</v>
      </c>
      <c r="G8" s="167" t="s">
        <v>161</v>
      </c>
      <c r="H8" s="167" t="s">
        <v>162</v>
      </c>
      <c r="I8" s="155" t="s">
        <v>92</v>
      </c>
      <c r="J8" s="148" t="s">
        <v>92</v>
      </c>
      <c r="K8" s="158">
        <f t="shared" si="1"/>
        <v>28928</v>
      </c>
      <c r="L8" s="158">
        <f t="shared" si="2"/>
        <v>43391</v>
      </c>
      <c r="M8" s="158">
        <f t="shared" si="3"/>
        <v>72319</v>
      </c>
      <c r="N8" s="150"/>
      <c r="O8" s="168">
        <v>2</v>
      </c>
      <c r="P8" s="169" t="s">
        <v>163</v>
      </c>
      <c r="Q8" s="170">
        <v>28928</v>
      </c>
      <c r="R8" s="170">
        <v>43391</v>
      </c>
      <c r="S8" s="170">
        <v>72319</v>
      </c>
      <c r="V8" s="162" t="s">
        <v>164</v>
      </c>
      <c r="X8" s="163">
        <v>111</v>
      </c>
      <c r="Y8" s="148">
        <v>2018</v>
      </c>
      <c r="Z8" s="148" t="s">
        <v>165</v>
      </c>
      <c r="AA8" s="148" t="s">
        <v>154</v>
      </c>
      <c r="AC8" s="148" t="s">
        <v>84</v>
      </c>
      <c r="AF8" s="150"/>
      <c r="AH8" s="164" t="s">
        <v>166</v>
      </c>
      <c r="AI8" s="165">
        <v>0.15</v>
      </c>
      <c r="AJ8" s="150" t="s">
        <v>158</v>
      </c>
    </row>
    <row r="9" spans="1:36" ht="14.25" customHeight="1">
      <c r="A9" s="152">
        <v>3</v>
      </c>
      <c r="B9" s="153" t="s">
        <v>167</v>
      </c>
      <c r="C9" s="154" t="s">
        <v>168</v>
      </c>
      <c r="D9" s="166" t="s">
        <v>63</v>
      </c>
      <c r="E9" s="156" t="str">
        <f t="shared" si="0"/>
        <v>5 al 10</v>
      </c>
      <c r="F9" s="156">
        <v>2</v>
      </c>
      <c r="G9" s="167" t="s">
        <v>169</v>
      </c>
      <c r="H9" s="167" t="s">
        <v>170</v>
      </c>
      <c r="I9" s="155" t="s">
        <v>92</v>
      </c>
      <c r="J9" s="148" t="s">
        <v>171</v>
      </c>
      <c r="K9" s="158">
        <f t="shared" si="1"/>
        <v>28928</v>
      </c>
      <c r="L9" s="158">
        <f t="shared" si="2"/>
        <v>43391</v>
      </c>
      <c r="M9" s="158">
        <f t="shared" si="3"/>
        <v>72319</v>
      </c>
      <c r="N9" s="150"/>
      <c r="O9" s="171">
        <v>3</v>
      </c>
      <c r="P9" s="172" t="s">
        <v>172</v>
      </c>
      <c r="Q9" s="173">
        <v>23477</v>
      </c>
      <c r="R9" s="173">
        <v>32215</v>
      </c>
      <c r="S9" s="173">
        <v>58692</v>
      </c>
      <c r="V9" s="162" t="s">
        <v>173</v>
      </c>
      <c r="X9" s="163" t="s">
        <v>174</v>
      </c>
      <c r="Y9" s="148">
        <v>2018</v>
      </c>
      <c r="Z9" s="148" t="s">
        <v>15</v>
      </c>
      <c r="AA9" s="148" t="s">
        <v>175</v>
      </c>
      <c r="AC9" s="148" t="s">
        <v>176</v>
      </c>
      <c r="AF9" s="150"/>
      <c r="AH9" s="164" t="s">
        <v>177</v>
      </c>
      <c r="AI9" s="165">
        <v>0.12</v>
      </c>
      <c r="AJ9" s="150"/>
    </row>
    <row r="10" spans="1:36" ht="14.25" customHeight="1">
      <c r="A10" s="152">
        <v>4</v>
      </c>
      <c r="B10" s="153" t="s">
        <v>178</v>
      </c>
      <c r="C10" s="154" t="s">
        <v>179</v>
      </c>
      <c r="D10" s="166" t="s">
        <v>63</v>
      </c>
      <c r="E10" s="156" t="str">
        <f t="shared" si="0"/>
        <v>5 al 10</v>
      </c>
      <c r="F10" s="156">
        <v>2</v>
      </c>
      <c r="G10" s="167" t="s">
        <v>180</v>
      </c>
      <c r="H10" s="167" t="s">
        <v>181</v>
      </c>
      <c r="I10" s="155" t="s">
        <v>92</v>
      </c>
      <c r="J10" s="148" t="s">
        <v>182</v>
      </c>
      <c r="K10" s="158">
        <f t="shared" si="1"/>
        <v>28928</v>
      </c>
      <c r="L10" s="158">
        <f t="shared" si="2"/>
        <v>43391</v>
      </c>
      <c r="M10" s="158">
        <f t="shared" si="3"/>
        <v>72319</v>
      </c>
      <c r="N10" s="150"/>
      <c r="O10" s="150"/>
      <c r="P10" s="150"/>
      <c r="Q10" s="150"/>
      <c r="R10" s="150"/>
      <c r="S10" s="150"/>
      <c r="V10" s="162" t="s">
        <v>183</v>
      </c>
      <c r="X10" s="174" t="s">
        <v>184</v>
      </c>
      <c r="Y10" s="175"/>
      <c r="Z10" s="175" t="s">
        <v>185</v>
      </c>
      <c r="AA10" s="175" t="s">
        <v>186</v>
      </c>
      <c r="AC10" s="148" t="s">
        <v>187</v>
      </c>
      <c r="AF10" s="150"/>
      <c r="AH10" s="176" t="s">
        <v>163</v>
      </c>
      <c r="AI10" s="177">
        <v>0.1</v>
      </c>
      <c r="AJ10" s="150" t="s">
        <v>63</v>
      </c>
    </row>
    <row r="11" spans="1:36" ht="14.25" customHeight="1">
      <c r="A11" s="152">
        <v>5</v>
      </c>
      <c r="B11" s="153" t="s">
        <v>188</v>
      </c>
      <c r="C11" s="154" t="s">
        <v>189</v>
      </c>
      <c r="D11" s="155" t="s">
        <v>63</v>
      </c>
      <c r="E11" s="156" t="str">
        <f t="shared" si="0"/>
        <v>5 al 10</v>
      </c>
      <c r="F11" s="156">
        <v>2</v>
      </c>
      <c r="G11" s="157" t="s">
        <v>169</v>
      </c>
      <c r="H11" s="167" t="s">
        <v>170</v>
      </c>
      <c r="I11" s="155" t="s">
        <v>190</v>
      </c>
      <c r="J11" s="148" t="s">
        <v>191</v>
      </c>
      <c r="K11" s="158">
        <f t="shared" si="1"/>
        <v>28928</v>
      </c>
      <c r="L11" s="158">
        <f t="shared" si="2"/>
        <v>43391</v>
      </c>
      <c r="M11" s="158">
        <f t="shared" si="3"/>
        <v>72319</v>
      </c>
      <c r="N11" s="150"/>
      <c r="O11" s="150"/>
      <c r="P11" s="150"/>
      <c r="Q11" s="150"/>
      <c r="R11" s="150"/>
      <c r="S11" s="150"/>
      <c r="V11" s="162" t="s">
        <v>192</v>
      </c>
      <c r="X11" s="174" t="s">
        <v>184</v>
      </c>
      <c r="Y11" s="175"/>
      <c r="Z11" s="175" t="s">
        <v>193</v>
      </c>
      <c r="AA11" s="175" t="s">
        <v>186</v>
      </c>
      <c r="AF11" s="150"/>
      <c r="AH11" s="178" t="s">
        <v>172</v>
      </c>
      <c r="AI11" s="179">
        <v>0.16</v>
      </c>
      <c r="AJ11" s="150" t="s">
        <v>194</v>
      </c>
    </row>
    <row r="12" spans="1:36" ht="14.25" customHeight="1">
      <c r="A12" s="152">
        <v>6</v>
      </c>
      <c r="B12" s="153" t="s">
        <v>195</v>
      </c>
      <c r="C12" s="154" t="s">
        <v>196</v>
      </c>
      <c r="D12" s="155" t="s">
        <v>63</v>
      </c>
      <c r="E12" s="156" t="str">
        <f t="shared" si="0"/>
        <v>5 al 10</v>
      </c>
      <c r="F12" s="156">
        <v>2</v>
      </c>
      <c r="G12" s="157" t="s">
        <v>197</v>
      </c>
      <c r="H12" s="157" t="s">
        <v>198</v>
      </c>
      <c r="I12" s="155" t="s">
        <v>199</v>
      </c>
      <c r="J12" s="148" t="s">
        <v>92</v>
      </c>
      <c r="K12" s="158">
        <f t="shared" si="1"/>
        <v>28928</v>
      </c>
      <c r="L12" s="158">
        <f t="shared" si="2"/>
        <v>43391</v>
      </c>
      <c r="M12" s="158">
        <f t="shared" si="3"/>
        <v>72319</v>
      </c>
      <c r="N12" s="150"/>
      <c r="O12" s="150"/>
      <c r="P12" s="150"/>
      <c r="Q12" s="150"/>
      <c r="R12" s="150"/>
      <c r="S12" s="150"/>
      <c r="V12" s="162" t="s">
        <v>200</v>
      </c>
      <c r="X12" s="174" t="s">
        <v>184</v>
      </c>
      <c r="Y12" s="175"/>
      <c r="Z12" s="175" t="s">
        <v>201</v>
      </c>
      <c r="AA12" s="175" t="s">
        <v>186</v>
      </c>
      <c r="AH12" s="149" t="s">
        <v>202</v>
      </c>
      <c r="AI12" s="180">
        <v>0.26</v>
      </c>
      <c r="AJ12" s="150"/>
    </row>
    <row r="13" spans="1:36" ht="14.25" customHeight="1">
      <c r="A13" s="152">
        <v>7</v>
      </c>
      <c r="B13" s="153" t="s">
        <v>203</v>
      </c>
      <c r="C13" s="154" t="s">
        <v>204</v>
      </c>
      <c r="D13" s="155" t="s">
        <v>158</v>
      </c>
      <c r="E13" s="156" t="str">
        <f t="shared" si="0"/>
        <v>A al 4</v>
      </c>
      <c r="F13" s="156">
        <v>1</v>
      </c>
      <c r="G13" s="157" t="s">
        <v>205</v>
      </c>
      <c r="H13" s="157" t="s">
        <v>206</v>
      </c>
      <c r="I13" s="155" t="s">
        <v>207</v>
      </c>
      <c r="J13" s="148" t="s">
        <v>208</v>
      </c>
      <c r="K13" s="158">
        <f t="shared" si="1"/>
        <v>31448</v>
      </c>
      <c r="L13" s="158">
        <f t="shared" si="2"/>
        <v>47173</v>
      </c>
      <c r="M13" s="158">
        <f t="shared" si="3"/>
        <v>78621</v>
      </c>
      <c r="N13" s="150"/>
      <c r="O13" s="150"/>
      <c r="P13" s="385" t="s">
        <v>126</v>
      </c>
      <c r="Q13" s="260"/>
      <c r="R13" s="260"/>
      <c r="S13" s="260"/>
      <c r="V13" s="162" t="s">
        <v>22</v>
      </c>
      <c r="X13" s="174" t="s">
        <v>184</v>
      </c>
      <c r="Y13" s="175"/>
      <c r="Z13" s="175" t="s">
        <v>209</v>
      </c>
      <c r="AA13" s="175" t="s">
        <v>186</v>
      </c>
    </row>
    <row r="14" spans="1:36" ht="14.25" customHeight="1">
      <c r="A14" s="152">
        <v>8</v>
      </c>
      <c r="B14" s="153" t="s">
        <v>210</v>
      </c>
      <c r="C14" s="154" t="s">
        <v>211</v>
      </c>
      <c r="D14" s="155" t="s">
        <v>63</v>
      </c>
      <c r="E14" s="156" t="str">
        <f t="shared" si="0"/>
        <v>5 al 10</v>
      </c>
      <c r="F14" s="156">
        <v>2</v>
      </c>
      <c r="G14" s="157" t="s">
        <v>212</v>
      </c>
      <c r="H14" s="157" t="s">
        <v>213</v>
      </c>
      <c r="I14" s="155" t="s">
        <v>92</v>
      </c>
      <c r="J14" s="148" t="s">
        <v>214</v>
      </c>
      <c r="K14" s="158">
        <f t="shared" si="1"/>
        <v>28928</v>
      </c>
      <c r="L14" s="158">
        <f t="shared" si="2"/>
        <v>43391</v>
      </c>
      <c r="M14" s="158">
        <f t="shared" si="3"/>
        <v>72319</v>
      </c>
      <c r="N14" s="150"/>
      <c r="O14" s="150"/>
      <c r="P14" s="150"/>
      <c r="Q14" s="150"/>
      <c r="R14" s="150"/>
      <c r="S14" s="150"/>
      <c r="V14" s="162" t="s">
        <v>215</v>
      </c>
      <c r="X14" s="174" t="s">
        <v>184</v>
      </c>
      <c r="Y14" s="175"/>
      <c r="Z14" s="175" t="s">
        <v>216</v>
      </c>
      <c r="AA14" s="175" t="s">
        <v>186</v>
      </c>
      <c r="AC14" s="148" t="s">
        <v>26</v>
      </c>
      <c r="AD14" s="148" t="s">
        <v>26</v>
      </c>
    </row>
    <row r="15" spans="1:36" ht="14.25" customHeight="1">
      <c r="A15" s="152">
        <v>9</v>
      </c>
      <c r="B15" s="153" t="s">
        <v>217</v>
      </c>
      <c r="C15" s="154" t="s">
        <v>218</v>
      </c>
      <c r="D15" s="155" t="s">
        <v>63</v>
      </c>
      <c r="E15" s="156" t="str">
        <f t="shared" si="0"/>
        <v>5 al 10</v>
      </c>
      <c r="F15" s="156">
        <v>2</v>
      </c>
      <c r="G15" s="157" t="s">
        <v>219</v>
      </c>
      <c r="H15" s="157" t="s">
        <v>220</v>
      </c>
      <c r="I15" s="155" t="s">
        <v>92</v>
      </c>
      <c r="J15" s="148" t="s">
        <v>221</v>
      </c>
      <c r="K15" s="158">
        <f t="shared" si="1"/>
        <v>28928</v>
      </c>
      <c r="L15" s="158">
        <f t="shared" si="2"/>
        <v>43391</v>
      </c>
      <c r="M15" s="158">
        <f t="shared" si="3"/>
        <v>72319</v>
      </c>
      <c r="N15" s="150"/>
      <c r="O15" s="386" t="s">
        <v>131</v>
      </c>
      <c r="P15" s="386" t="s">
        <v>222</v>
      </c>
      <c r="Q15" s="388" t="s">
        <v>129</v>
      </c>
      <c r="R15" s="218"/>
      <c r="S15" s="219"/>
      <c r="V15" s="162" t="s">
        <v>77</v>
      </c>
      <c r="X15" s="174" t="s">
        <v>184</v>
      </c>
      <c r="Y15" s="175"/>
      <c r="Z15" s="175" t="s">
        <v>223</v>
      </c>
      <c r="AA15" s="175" t="s">
        <v>186</v>
      </c>
      <c r="AC15" s="148" t="s">
        <v>44</v>
      </c>
      <c r="AD15" s="148" t="s">
        <v>224</v>
      </c>
    </row>
    <row r="16" spans="1:36" ht="14.25" customHeight="1">
      <c r="A16" s="152">
        <v>10</v>
      </c>
      <c r="B16" s="153" t="s">
        <v>225</v>
      </c>
      <c r="C16" s="154" t="s">
        <v>226</v>
      </c>
      <c r="D16" s="155" t="s">
        <v>63</v>
      </c>
      <c r="E16" s="156" t="str">
        <f t="shared" si="0"/>
        <v>5 al 10</v>
      </c>
      <c r="F16" s="156">
        <v>2</v>
      </c>
      <c r="G16" s="157" t="s">
        <v>205</v>
      </c>
      <c r="H16" s="181" t="s">
        <v>227</v>
      </c>
      <c r="I16" s="155" t="s">
        <v>92</v>
      </c>
      <c r="J16" s="148" t="s">
        <v>182</v>
      </c>
      <c r="K16" s="158">
        <f t="shared" si="1"/>
        <v>28928</v>
      </c>
      <c r="L16" s="158">
        <f t="shared" si="2"/>
        <v>43391</v>
      </c>
      <c r="M16" s="158">
        <f t="shared" si="3"/>
        <v>72319</v>
      </c>
      <c r="N16" s="150"/>
      <c r="O16" s="387"/>
      <c r="P16" s="387"/>
      <c r="Q16" s="262"/>
      <c r="R16" s="221"/>
      <c r="S16" s="222"/>
      <c r="V16" s="162" t="s">
        <v>228</v>
      </c>
      <c r="X16" s="174" t="s">
        <v>184</v>
      </c>
      <c r="Y16" s="175"/>
      <c r="Z16" s="175" t="s">
        <v>229</v>
      </c>
      <c r="AA16" s="175" t="s">
        <v>186</v>
      </c>
      <c r="AC16" s="148" t="s">
        <v>230</v>
      </c>
      <c r="AD16" s="148" t="s">
        <v>231</v>
      </c>
    </row>
    <row r="17" spans="1:30" ht="14.25" customHeight="1">
      <c r="A17" s="152">
        <v>11</v>
      </c>
      <c r="B17" s="153" t="s">
        <v>232</v>
      </c>
      <c r="C17" s="154" t="s">
        <v>233</v>
      </c>
      <c r="D17" s="155" t="s">
        <v>63</v>
      </c>
      <c r="E17" s="156" t="str">
        <f t="shared" si="0"/>
        <v>5 al 10</v>
      </c>
      <c r="F17" s="156">
        <v>2</v>
      </c>
      <c r="G17" s="157" t="s">
        <v>234</v>
      </c>
      <c r="H17" s="157" t="s">
        <v>235</v>
      </c>
      <c r="I17" s="155" t="s">
        <v>92</v>
      </c>
      <c r="J17" s="148" t="s">
        <v>236</v>
      </c>
      <c r="K17" s="158">
        <f t="shared" si="1"/>
        <v>28928</v>
      </c>
      <c r="L17" s="158">
        <f t="shared" si="2"/>
        <v>43391</v>
      </c>
      <c r="M17" s="158">
        <f t="shared" si="3"/>
        <v>72319</v>
      </c>
      <c r="N17" s="150"/>
      <c r="O17" s="163">
        <v>1</v>
      </c>
      <c r="P17" s="182" t="s">
        <v>151</v>
      </c>
      <c r="Q17" s="183" t="s">
        <v>158</v>
      </c>
      <c r="R17" s="382" t="s">
        <v>237</v>
      </c>
      <c r="S17" s="227"/>
      <c r="V17" s="162" t="s">
        <v>80</v>
      </c>
      <c r="X17" s="174" t="s">
        <v>184</v>
      </c>
      <c r="Y17" s="175"/>
      <c r="Z17" s="175" t="s">
        <v>238</v>
      </c>
      <c r="AA17" s="175" t="s">
        <v>186</v>
      </c>
      <c r="AC17" s="148" t="s">
        <v>239</v>
      </c>
      <c r="AD17" s="148" t="s">
        <v>240</v>
      </c>
    </row>
    <row r="18" spans="1:30" ht="14.25" customHeight="1">
      <c r="A18" s="152">
        <v>12</v>
      </c>
      <c r="B18" s="153" t="s">
        <v>241</v>
      </c>
      <c r="C18" s="184" t="s">
        <v>242</v>
      </c>
      <c r="D18" s="155" t="s">
        <v>158</v>
      </c>
      <c r="E18" s="156" t="str">
        <f t="shared" si="0"/>
        <v>A al 4</v>
      </c>
      <c r="F18" s="156">
        <v>1</v>
      </c>
      <c r="G18" s="157" t="s">
        <v>234</v>
      </c>
      <c r="H18" s="157" t="s">
        <v>206</v>
      </c>
      <c r="I18" s="155" t="s">
        <v>92</v>
      </c>
      <c r="J18" s="148" t="s">
        <v>92</v>
      </c>
      <c r="K18" s="158">
        <f t="shared" si="1"/>
        <v>31448</v>
      </c>
      <c r="L18" s="158">
        <f t="shared" si="2"/>
        <v>47173</v>
      </c>
      <c r="M18" s="158">
        <f t="shared" si="3"/>
        <v>78621</v>
      </c>
      <c r="N18" s="150"/>
      <c r="O18" s="163">
        <v>2</v>
      </c>
      <c r="P18" s="182" t="s">
        <v>163</v>
      </c>
      <c r="Q18" s="183" t="s">
        <v>63</v>
      </c>
      <c r="R18" s="382" t="s">
        <v>243</v>
      </c>
      <c r="S18" s="227"/>
      <c r="V18" s="162" t="s">
        <v>244</v>
      </c>
      <c r="X18" s="174" t="s">
        <v>184</v>
      </c>
      <c r="Y18" s="175"/>
      <c r="Z18" s="175" t="s">
        <v>245</v>
      </c>
      <c r="AA18" s="175" t="s">
        <v>186</v>
      </c>
      <c r="AC18" s="148" t="s">
        <v>246</v>
      </c>
      <c r="AD18" s="148" t="s">
        <v>81</v>
      </c>
    </row>
    <row r="19" spans="1:30" ht="33" customHeight="1">
      <c r="A19" s="152">
        <v>13</v>
      </c>
      <c r="B19" s="153" t="s">
        <v>247</v>
      </c>
      <c r="C19" s="154" t="s">
        <v>248</v>
      </c>
      <c r="D19" s="155" t="s">
        <v>63</v>
      </c>
      <c r="E19" s="156" t="str">
        <f t="shared" si="0"/>
        <v>5 al 10</v>
      </c>
      <c r="F19" s="156">
        <v>2</v>
      </c>
      <c r="G19" s="157" t="s">
        <v>249</v>
      </c>
      <c r="H19" s="157" t="s">
        <v>66</v>
      </c>
      <c r="I19" s="155" t="s">
        <v>92</v>
      </c>
      <c r="J19" s="148" t="s">
        <v>250</v>
      </c>
      <c r="K19" s="158">
        <f t="shared" si="1"/>
        <v>28928</v>
      </c>
      <c r="L19" s="158">
        <f t="shared" si="2"/>
        <v>43391</v>
      </c>
      <c r="M19" s="158">
        <f t="shared" si="3"/>
        <v>72319</v>
      </c>
      <c r="N19" s="150"/>
      <c r="O19" s="163">
        <v>3</v>
      </c>
      <c r="P19" s="182" t="s">
        <v>172</v>
      </c>
      <c r="Q19" s="183" t="s">
        <v>251</v>
      </c>
      <c r="R19" s="382" t="s">
        <v>252</v>
      </c>
      <c r="S19" s="227"/>
      <c r="V19" s="162" t="s">
        <v>253</v>
      </c>
      <c r="X19" s="174" t="s">
        <v>254</v>
      </c>
      <c r="Y19" s="175"/>
      <c r="Z19" s="175" t="s">
        <v>255</v>
      </c>
      <c r="AA19" s="175" t="s">
        <v>256</v>
      </c>
      <c r="AC19" s="148" t="s">
        <v>81</v>
      </c>
      <c r="AD19" s="148"/>
    </row>
    <row r="20" spans="1:30" ht="14.25" customHeight="1">
      <c r="A20" s="152">
        <v>14</v>
      </c>
      <c r="B20" s="153" t="s">
        <v>257</v>
      </c>
      <c r="C20" s="154" t="s">
        <v>258</v>
      </c>
      <c r="D20" s="155" t="s">
        <v>63</v>
      </c>
      <c r="E20" s="156" t="str">
        <f t="shared" si="0"/>
        <v>5 al 10</v>
      </c>
      <c r="F20" s="156">
        <v>2</v>
      </c>
      <c r="G20" s="157" t="s">
        <v>259</v>
      </c>
      <c r="H20" s="157" t="s">
        <v>260</v>
      </c>
      <c r="I20" s="155" t="s">
        <v>92</v>
      </c>
      <c r="J20" s="148" t="s">
        <v>191</v>
      </c>
      <c r="K20" s="158">
        <f t="shared" si="1"/>
        <v>28928</v>
      </c>
      <c r="L20" s="158">
        <f t="shared" si="2"/>
        <v>43391</v>
      </c>
      <c r="M20" s="158">
        <f t="shared" si="3"/>
        <v>72319</v>
      </c>
      <c r="N20" s="150"/>
      <c r="O20" s="150"/>
      <c r="S20" s="150"/>
      <c r="V20" s="162" t="s">
        <v>261</v>
      </c>
      <c r="X20" s="163">
        <v>18</v>
      </c>
      <c r="Y20" s="148">
        <v>2021</v>
      </c>
      <c r="Z20" s="148" t="s">
        <v>262</v>
      </c>
      <c r="AA20" s="148" t="s">
        <v>263</v>
      </c>
    </row>
    <row r="21" spans="1:30" ht="14.25" customHeight="1">
      <c r="A21" s="152">
        <v>15</v>
      </c>
      <c r="B21" s="153" t="s">
        <v>264</v>
      </c>
      <c r="C21" s="154" t="s">
        <v>265</v>
      </c>
      <c r="D21" s="155" t="s">
        <v>63</v>
      </c>
      <c r="E21" s="156" t="str">
        <f t="shared" si="0"/>
        <v>5 al 10</v>
      </c>
      <c r="F21" s="156">
        <v>2</v>
      </c>
      <c r="G21" s="157" t="s">
        <v>212</v>
      </c>
      <c r="H21" s="157" t="s">
        <v>213</v>
      </c>
      <c r="I21" s="155" t="s">
        <v>92</v>
      </c>
      <c r="J21" s="148" t="s">
        <v>250</v>
      </c>
      <c r="K21" s="158">
        <f t="shared" si="1"/>
        <v>28928</v>
      </c>
      <c r="L21" s="158">
        <f t="shared" si="2"/>
        <v>43391</v>
      </c>
      <c r="M21" s="158">
        <f t="shared" si="3"/>
        <v>72319</v>
      </c>
      <c r="N21" s="150"/>
      <c r="V21" s="162" t="s">
        <v>79</v>
      </c>
      <c r="X21" s="163">
        <v>18</v>
      </c>
      <c r="Y21" s="148">
        <v>2021</v>
      </c>
      <c r="Z21" s="148" t="s">
        <v>266</v>
      </c>
      <c r="AA21" s="148" t="s">
        <v>263</v>
      </c>
    </row>
    <row r="22" spans="1:30" ht="14.25" customHeight="1">
      <c r="A22" s="152">
        <v>16</v>
      </c>
      <c r="B22" s="153" t="s">
        <v>267</v>
      </c>
      <c r="C22" s="154" t="s">
        <v>268</v>
      </c>
      <c r="D22" s="155" t="s">
        <v>63</v>
      </c>
      <c r="E22" s="156" t="str">
        <f t="shared" si="0"/>
        <v>5 al 10</v>
      </c>
      <c r="F22" s="156">
        <v>2</v>
      </c>
      <c r="G22" s="157" t="s">
        <v>169</v>
      </c>
      <c r="H22" s="167" t="s">
        <v>170</v>
      </c>
      <c r="I22" s="155" t="s">
        <v>269</v>
      </c>
      <c r="J22" s="148" t="s">
        <v>270</v>
      </c>
      <c r="K22" s="158">
        <f t="shared" si="1"/>
        <v>28928</v>
      </c>
      <c r="L22" s="158">
        <f t="shared" si="2"/>
        <v>43391</v>
      </c>
      <c r="M22" s="158">
        <f t="shared" si="3"/>
        <v>72319</v>
      </c>
      <c r="N22" s="150"/>
      <c r="O22" s="150"/>
      <c r="P22" s="150"/>
      <c r="Q22" s="150"/>
      <c r="R22" s="150"/>
      <c r="S22" s="150"/>
      <c r="V22" s="162" t="s">
        <v>271</v>
      </c>
      <c r="X22" s="163">
        <v>18</v>
      </c>
      <c r="Y22" s="148">
        <v>2021</v>
      </c>
      <c r="Z22" s="148" t="s">
        <v>272</v>
      </c>
      <c r="AA22" s="148" t="s">
        <v>263</v>
      </c>
    </row>
    <row r="23" spans="1:30" ht="14.25" customHeight="1">
      <c r="A23" s="152">
        <v>17</v>
      </c>
      <c r="B23" s="153" t="s">
        <v>273</v>
      </c>
      <c r="C23" s="154" t="s">
        <v>274</v>
      </c>
      <c r="D23" s="155" t="s">
        <v>63</v>
      </c>
      <c r="E23" s="156" t="str">
        <f t="shared" si="0"/>
        <v>5 al 10</v>
      </c>
      <c r="F23" s="156">
        <v>2</v>
      </c>
      <c r="G23" s="157" t="s">
        <v>212</v>
      </c>
      <c r="H23" s="157" t="s">
        <v>213</v>
      </c>
      <c r="I23" s="155" t="s">
        <v>92</v>
      </c>
      <c r="J23" s="148" t="s">
        <v>275</v>
      </c>
      <c r="K23" s="158">
        <f t="shared" si="1"/>
        <v>28928</v>
      </c>
      <c r="L23" s="158">
        <f t="shared" si="2"/>
        <v>43391</v>
      </c>
      <c r="M23" s="158">
        <f t="shared" si="3"/>
        <v>72319</v>
      </c>
      <c r="N23" s="150"/>
      <c r="O23" s="150"/>
      <c r="P23" s="150"/>
      <c r="Q23" s="150"/>
      <c r="R23" s="150"/>
      <c r="S23" s="150"/>
      <c r="V23" s="162" t="s">
        <v>276</v>
      </c>
      <c r="X23" s="163">
        <v>18</v>
      </c>
      <c r="Y23" s="148">
        <v>2021</v>
      </c>
      <c r="Z23" s="148" t="s">
        <v>277</v>
      </c>
      <c r="AA23" s="148" t="s">
        <v>263</v>
      </c>
    </row>
    <row r="24" spans="1:30" ht="14.25" customHeight="1">
      <c r="A24" s="152">
        <v>18</v>
      </c>
      <c r="B24" s="153" t="s">
        <v>278</v>
      </c>
      <c r="C24" s="154" t="s">
        <v>279</v>
      </c>
      <c r="D24" s="155" t="s">
        <v>63</v>
      </c>
      <c r="E24" s="156" t="str">
        <f t="shared" si="0"/>
        <v>5 al 10</v>
      </c>
      <c r="F24" s="156">
        <v>2</v>
      </c>
      <c r="G24" s="157" t="s">
        <v>169</v>
      </c>
      <c r="H24" s="167" t="s">
        <v>170</v>
      </c>
      <c r="I24" s="155" t="s">
        <v>280</v>
      </c>
      <c r="J24" s="148" t="s">
        <v>281</v>
      </c>
      <c r="K24" s="158">
        <f t="shared" si="1"/>
        <v>28928</v>
      </c>
      <c r="L24" s="158">
        <f t="shared" si="2"/>
        <v>43391</v>
      </c>
      <c r="M24" s="158">
        <f t="shared" si="3"/>
        <v>72319</v>
      </c>
      <c r="N24" s="150"/>
      <c r="O24" s="150"/>
      <c r="P24" s="150"/>
      <c r="Q24" s="150"/>
      <c r="R24" s="150"/>
      <c r="S24" s="150"/>
      <c r="V24" s="162" t="s">
        <v>282</v>
      </c>
      <c r="X24" s="163">
        <v>18</v>
      </c>
      <c r="Y24" s="148">
        <v>2021</v>
      </c>
      <c r="Z24" s="148" t="s">
        <v>283</v>
      </c>
      <c r="AA24" s="148" t="s">
        <v>263</v>
      </c>
    </row>
    <row r="25" spans="1:30" ht="14.25" customHeight="1">
      <c r="A25" s="152">
        <v>19</v>
      </c>
      <c r="B25" s="153" t="s">
        <v>284</v>
      </c>
      <c r="C25" s="154" t="s">
        <v>285</v>
      </c>
      <c r="D25" s="166" t="s">
        <v>63</v>
      </c>
      <c r="E25" s="156" t="str">
        <f t="shared" si="0"/>
        <v>5 al 10</v>
      </c>
      <c r="F25" s="156">
        <v>2</v>
      </c>
      <c r="G25" s="157" t="s">
        <v>205</v>
      </c>
      <c r="H25" s="181" t="s">
        <v>227</v>
      </c>
      <c r="I25" s="155" t="s">
        <v>92</v>
      </c>
      <c r="J25" s="148" t="s">
        <v>286</v>
      </c>
      <c r="K25" s="158">
        <f t="shared" si="1"/>
        <v>28928</v>
      </c>
      <c r="L25" s="158">
        <f t="shared" si="2"/>
        <v>43391</v>
      </c>
      <c r="M25" s="158">
        <f t="shared" si="3"/>
        <v>72319</v>
      </c>
      <c r="N25" s="150"/>
      <c r="O25" s="150"/>
      <c r="P25" s="150"/>
      <c r="Q25" s="150"/>
      <c r="R25" s="150"/>
      <c r="S25" s="150"/>
      <c r="V25" s="162" t="s">
        <v>287</v>
      </c>
      <c r="X25" s="163">
        <v>18</v>
      </c>
      <c r="Y25" s="148">
        <v>2021</v>
      </c>
      <c r="Z25" s="148" t="s">
        <v>288</v>
      </c>
      <c r="AA25" s="148" t="s">
        <v>263</v>
      </c>
    </row>
    <row r="26" spans="1:30" ht="14.25" customHeight="1">
      <c r="A26" s="152">
        <v>20</v>
      </c>
      <c r="B26" s="153" t="s">
        <v>289</v>
      </c>
      <c r="C26" s="154" t="s">
        <v>290</v>
      </c>
      <c r="D26" s="155" t="s">
        <v>63</v>
      </c>
      <c r="E26" s="156" t="str">
        <f t="shared" si="0"/>
        <v>5 al 10</v>
      </c>
      <c r="F26" s="156">
        <v>2</v>
      </c>
      <c r="G26" s="157" t="s">
        <v>212</v>
      </c>
      <c r="H26" s="157" t="s">
        <v>213</v>
      </c>
      <c r="I26" s="155" t="s">
        <v>149</v>
      </c>
      <c r="J26" s="148" t="s">
        <v>291</v>
      </c>
      <c r="K26" s="158">
        <f t="shared" si="1"/>
        <v>28928</v>
      </c>
      <c r="L26" s="158">
        <f t="shared" si="2"/>
        <v>43391</v>
      </c>
      <c r="M26" s="158">
        <f t="shared" si="3"/>
        <v>72319</v>
      </c>
      <c r="N26" s="150"/>
      <c r="O26" s="150"/>
      <c r="V26" s="162" t="s">
        <v>292</v>
      </c>
      <c r="X26" s="163">
        <v>18</v>
      </c>
      <c r="Y26" s="148">
        <v>2021</v>
      </c>
      <c r="Z26" s="148" t="s">
        <v>293</v>
      </c>
      <c r="AA26" s="148" t="s">
        <v>263</v>
      </c>
    </row>
    <row r="27" spans="1:30" ht="14.25" customHeight="1">
      <c r="A27" s="152">
        <v>21</v>
      </c>
      <c r="B27" s="153" t="s">
        <v>294</v>
      </c>
      <c r="C27" s="154" t="s">
        <v>295</v>
      </c>
      <c r="D27" s="166" t="s">
        <v>158</v>
      </c>
      <c r="E27" s="156" t="str">
        <f t="shared" si="0"/>
        <v>A al 4</v>
      </c>
      <c r="F27" s="156">
        <v>1</v>
      </c>
      <c r="G27" s="157" t="s">
        <v>197</v>
      </c>
      <c r="H27" s="167" t="s">
        <v>206</v>
      </c>
      <c r="I27" s="155" t="s">
        <v>92</v>
      </c>
      <c r="J27" s="148" t="s">
        <v>296</v>
      </c>
      <c r="K27" s="158">
        <f t="shared" si="1"/>
        <v>31448</v>
      </c>
      <c r="L27" s="158">
        <f t="shared" si="2"/>
        <v>47173</v>
      </c>
      <c r="M27" s="158">
        <f t="shared" si="3"/>
        <v>78621</v>
      </c>
      <c r="N27" s="150"/>
      <c r="O27" s="150"/>
      <c r="S27" s="150"/>
      <c r="V27" s="162" t="s">
        <v>297</v>
      </c>
      <c r="X27" s="163">
        <v>18</v>
      </c>
      <c r="Y27" s="148">
        <v>2021</v>
      </c>
      <c r="Z27" s="148" t="s">
        <v>298</v>
      </c>
      <c r="AA27" s="148" t="s">
        <v>263</v>
      </c>
    </row>
    <row r="28" spans="1:30" ht="14.25" customHeight="1">
      <c r="A28" s="152">
        <v>22</v>
      </c>
      <c r="B28" s="153" t="s">
        <v>299</v>
      </c>
      <c r="C28" s="154" t="s">
        <v>300</v>
      </c>
      <c r="D28" s="155" t="s">
        <v>63</v>
      </c>
      <c r="E28" s="156" t="str">
        <f t="shared" si="0"/>
        <v>5 al 10</v>
      </c>
      <c r="F28" s="156">
        <v>2</v>
      </c>
      <c r="G28" s="157" t="s">
        <v>169</v>
      </c>
      <c r="H28" s="167" t="s">
        <v>170</v>
      </c>
      <c r="I28" s="155" t="s">
        <v>301</v>
      </c>
      <c r="J28" s="148" t="s">
        <v>302</v>
      </c>
      <c r="K28" s="158">
        <f t="shared" si="1"/>
        <v>28928</v>
      </c>
      <c r="L28" s="158">
        <f t="shared" si="2"/>
        <v>43391</v>
      </c>
      <c r="M28" s="158">
        <f t="shared" si="3"/>
        <v>72319</v>
      </c>
      <c r="N28" s="150"/>
      <c r="O28" s="150"/>
      <c r="S28" s="150"/>
      <c r="V28" s="162" t="s">
        <v>303</v>
      </c>
      <c r="X28" s="163">
        <v>18</v>
      </c>
      <c r="Y28" s="148">
        <v>2021</v>
      </c>
      <c r="Z28" s="148" t="s">
        <v>304</v>
      </c>
      <c r="AA28" s="148" t="s">
        <v>263</v>
      </c>
    </row>
    <row r="29" spans="1:30" ht="14.25" customHeight="1">
      <c r="A29" s="152">
        <v>23</v>
      </c>
      <c r="B29" s="153" t="s">
        <v>305</v>
      </c>
      <c r="C29" s="154" t="s">
        <v>306</v>
      </c>
      <c r="D29" s="155" t="s">
        <v>63</v>
      </c>
      <c r="E29" s="156" t="str">
        <f t="shared" si="0"/>
        <v>5 al 10</v>
      </c>
      <c r="F29" s="156">
        <v>2</v>
      </c>
      <c r="G29" s="157" t="s">
        <v>212</v>
      </c>
      <c r="H29" s="157" t="s">
        <v>213</v>
      </c>
      <c r="I29" s="155" t="s">
        <v>92</v>
      </c>
      <c r="J29" s="148" t="s">
        <v>307</v>
      </c>
      <c r="K29" s="158">
        <f t="shared" si="1"/>
        <v>28928</v>
      </c>
      <c r="L29" s="158">
        <f t="shared" si="2"/>
        <v>43391</v>
      </c>
      <c r="M29" s="158">
        <f t="shared" si="3"/>
        <v>72319</v>
      </c>
      <c r="N29" s="150"/>
      <c r="O29" s="150"/>
      <c r="S29" s="150"/>
      <c r="V29" s="162" t="s">
        <v>308</v>
      </c>
      <c r="X29" s="163">
        <v>18</v>
      </c>
      <c r="Y29" s="148">
        <v>2021</v>
      </c>
      <c r="Z29" s="148" t="s">
        <v>309</v>
      </c>
      <c r="AA29" s="148" t="s">
        <v>263</v>
      </c>
    </row>
    <row r="30" spans="1:30" ht="14.25" customHeight="1">
      <c r="A30" s="152">
        <v>24</v>
      </c>
      <c r="B30" s="153" t="s">
        <v>310</v>
      </c>
      <c r="C30" s="154" t="s">
        <v>311</v>
      </c>
      <c r="D30" s="155" t="s">
        <v>63</v>
      </c>
      <c r="E30" s="156" t="str">
        <f t="shared" si="0"/>
        <v>5 al 10</v>
      </c>
      <c r="F30" s="156">
        <v>2</v>
      </c>
      <c r="G30" s="157" t="s">
        <v>212</v>
      </c>
      <c r="H30" s="157" t="s">
        <v>213</v>
      </c>
      <c r="I30" s="155" t="s">
        <v>190</v>
      </c>
      <c r="J30" s="148" t="s">
        <v>312</v>
      </c>
      <c r="K30" s="158">
        <f t="shared" si="1"/>
        <v>28928</v>
      </c>
      <c r="L30" s="158">
        <f t="shared" si="2"/>
        <v>43391</v>
      </c>
      <c r="M30" s="158">
        <f t="shared" si="3"/>
        <v>72319</v>
      </c>
      <c r="N30" s="150"/>
      <c r="O30" s="150"/>
      <c r="S30" s="150"/>
      <c r="V30" s="162" t="s">
        <v>313</v>
      </c>
      <c r="X30" s="163">
        <v>18</v>
      </c>
      <c r="Y30" s="148">
        <v>2021</v>
      </c>
      <c r="Z30" s="148" t="s">
        <v>314</v>
      </c>
      <c r="AA30" s="148" t="s">
        <v>263</v>
      </c>
    </row>
    <row r="31" spans="1:30" ht="14.25" customHeight="1">
      <c r="A31" s="152">
        <v>25</v>
      </c>
      <c r="B31" s="153" t="s">
        <v>315</v>
      </c>
      <c r="C31" s="154" t="s">
        <v>316</v>
      </c>
      <c r="D31" s="155" t="s">
        <v>63</v>
      </c>
      <c r="E31" s="156" t="str">
        <f t="shared" si="0"/>
        <v>5 al 10</v>
      </c>
      <c r="F31" s="156">
        <v>2</v>
      </c>
      <c r="G31" s="157" t="s">
        <v>212</v>
      </c>
      <c r="H31" s="157" t="s">
        <v>213</v>
      </c>
      <c r="I31" s="155" t="s">
        <v>92</v>
      </c>
      <c r="J31" s="148" t="s">
        <v>317</v>
      </c>
      <c r="K31" s="158">
        <f t="shared" si="1"/>
        <v>28928</v>
      </c>
      <c r="L31" s="158">
        <f t="shared" si="2"/>
        <v>43391</v>
      </c>
      <c r="M31" s="158">
        <f t="shared" si="3"/>
        <v>72319</v>
      </c>
      <c r="N31" s="150"/>
      <c r="O31" s="150"/>
      <c r="S31" s="150"/>
      <c r="V31" s="162" t="s">
        <v>318</v>
      </c>
      <c r="X31" s="163">
        <v>18</v>
      </c>
      <c r="Y31" s="148">
        <v>2021</v>
      </c>
      <c r="Z31" s="148" t="s">
        <v>319</v>
      </c>
      <c r="AA31" s="148" t="s">
        <v>263</v>
      </c>
    </row>
    <row r="32" spans="1:30" ht="14.25" customHeight="1">
      <c r="A32" s="152">
        <v>26</v>
      </c>
      <c r="B32" s="153" t="s">
        <v>320</v>
      </c>
      <c r="C32" s="154" t="s">
        <v>321</v>
      </c>
      <c r="D32" s="155" t="s">
        <v>63</v>
      </c>
      <c r="E32" s="156" t="str">
        <f t="shared" si="0"/>
        <v>5 al 10</v>
      </c>
      <c r="F32" s="156">
        <v>2</v>
      </c>
      <c r="G32" s="157" t="s">
        <v>234</v>
      </c>
      <c r="H32" s="157" t="s">
        <v>235</v>
      </c>
      <c r="I32" s="155" t="s">
        <v>92</v>
      </c>
      <c r="J32" s="148" t="s">
        <v>322</v>
      </c>
      <c r="K32" s="158">
        <f t="shared" si="1"/>
        <v>28928</v>
      </c>
      <c r="L32" s="158">
        <f t="shared" si="2"/>
        <v>43391</v>
      </c>
      <c r="M32" s="158">
        <f t="shared" si="3"/>
        <v>72319</v>
      </c>
      <c r="N32" s="150"/>
      <c r="O32" s="150"/>
      <c r="S32" s="150"/>
      <c r="V32" s="162" t="s">
        <v>323</v>
      </c>
      <c r="X32" s="163">
        <v>114</v>
      </c>
      <c r="Y32" s="148">
        <v>2020</v>
      </c>
      <c r="Z32" s="148" t="s">
        <v>324</v>
      </c>
      <c r="AA32" s="148" t="s">
        <v>325</v>
      </c>
    </row>
    <row r="33" spans="1:27" ht="14.25" customHeight="1">
      <c r="A33" s="152">
        <v>27</v>
      </c>
      <c r="B33" s="153" t="s">
        <v>326</v>
      </c>
      <c r="C33" s="154" t="s">
        <v>327</v>
      </c>
      <c r="D33" s="155" t="s">
        <v>158</v>
      </c>
      <c r="E33" s="156" t="str">
        <f t="shared" si="0"/>
        <v>A al 4</v>
      </c>
      <c r="F33" s="156">
        <v>1</v>
      </c>
      <c r="G33" s="157" t="s">
        <v>328</v>
      </c>
      <c r="H33" s="157" t="s">
        <v>206</v>
      </c>
      <c r="I33" s="155" t="s">
        <v>92</v>
      </c>
      <c r="J33" s="148" t="s">
        <v>250</v>
      </c>
      <c r="K33" s="158">
        <f t="shared" si="1"/>
        <v>31448</v>
      </c>
      <c r="L33" s="158">
        <f t="shared" si="2"/>
        <v>47173</v>
      </c>
      <c r="M33" s="158">
        <f t="shared" si="3"/>
        <v>78621</v>
      </c>
      <c r="N33" s="150"/>
      <c r="O33" s="150"/>
      <c r="P33" s="150"/>
      <c r="Q33" s="150"/>
      <c r="R33" s="150"/>
      <c r="S33" s="150"/>
      <c r="V33" s="162" t="s">
        <v>329</v>
      </c>
      <c r="X33" s="163">
        <v>18</v>
      </c>
      <c r="Y33" s="148">
        <v>2021</v>
      </c>
      <c r="Z33" s="148" t="s">
        <v>330</v>
      </c>
      <c r="AA33" s="148" t="s">
        <v>263</v>
      </c>
    </row>
    <row r="34" spans="1:27" ht="14.25" customHeight="1">
      <c r="A34" s="152">
        <v>28</v>
      </c>
      <c r="B34" s="153" t="s">
        <v>331</v>
      </c>
      <c r="C34" s="154" t="s">
        <v>332</v>
      </c>
      <c r="D34" s="155" t="s">
        <v>158</v>
      </c>
      <c r="E34" s="156" t="str">
        <f t="shared" si="0"/>
        <v>A al 4</v>
      </c>
      <c r="F34" s="156">
        <v>1</v>
      </c>
      <c r="G34" s="157" t="s">
        <v>212</v>
      </c>
      <c r="H34" s="157" t="s">
        <v>206</v>
      </c>
      <c r="I34" s="155" t="s">
        <v>92</v>
      </c>
      <c r="J34" s="148" t="s">
        <v>333</v>
      </c>
      <c r="K34" s="158">
        <f t="shared" si="1"/>
        <v>31448</v>
      </c>
      <c r="L34" s="158">
        <f t="shared" si="2"/>
        <v>47173</v>
      </c>
      <c r="M34" s="158">
        <f t="shared" si="3"/>
        <v>78621</v>
      </c>
      <c r="N34" s="150"/>
      <c r="O34" s="150"/>
      <c r="P34" s="150"/>
      <c r="Q34" s="150"/>
      <c r="R34" s="150"/>
      <c r="S34" s="150"/>
      <c r="V34" s="162" t="s">
        <v>334</v>
      </c>
      <c r="X34" s="163">
        <v>18</v>
      </c>
      <c r="Y34" s="148">
        <v>2021</v>
      </c>
      <c r="Z34" s="148" t="s">
        <v>335</v>
      </c>
      <c r="AA34" s="148" t="s">
        <v>263</v>
      </c>
    </row>
    <row r="35" spans="1:27" ht="14.25" customHeight="1">
      <c r="A35" s="152">
        <v>29</v>
      </c>
      <c r="B35" s="153" t="s">
        <v>336</v>
      </c>
      <c r="C35" s="154" t="s">
        <v>337</v>
      </c>
      <c r="D35" s="166" t="s">
        <v>63</v>
      </c>
      <c r="E35" s="156" t="str">
        <f t="shared" si="0"/>
        <v>5 al 10</v>
      </c>
      <c r="F35" s="156">
        <v>2</v>
      </c>
      <c r="G35" s="167" t="s">
        <v>161</v>
      </c>
      <c r="H35" s="167" t="s">
        <v>162</v>
      </c>
      <c r="I35" s="155" t="s">
        <v>92</v>
      </c>
      <c r="J35" s="148" t="s">
        <v>333</v>
      </c>
      <c r="K35" s="158">
        <f t="shared" si="1"/>
        <v>28928</v>
      </c>
      <c r="L35" s="158">
        <f t="shared" si="2"/>
        <v>43391</v>
      </c>
      <c r="M35" s="158">
        <f t="shared" si="3"/>
        <v>72319</v>
      </c>
      <c r="N35" s="150"/>
      <c r="O35" s="150"/>
      <c r="P35" s="150"/>
      <c r="Q35" s="150"/>
      <c r="R35" s="150"/>
      <c r="S35" s="150"/>
      <c r="V35" s="162" t="s">
        <v>338</v>
      </c>
      <c r="X35" s="163">
        <v>18</v>
      </c>
      <c r="Y35" s="148">
        <v>2021</v>
      </c>
      <c r="Z35" s="148" t="s">
        <v>339</v>
      </c>
      <c r="AA35" s="148" t="s">
        <v>263</v>
      </c>
    </row>
    <row r="36" spans="1:27" ht="14.25" customHeight="1">
      <c r="A36" s="152">
        <v>30</v>
      </c>
      <c r="B36" s="153" t="s">
        <v>340</v>
      </c>
      <c r="C36" s="154" t="s">
        <v>341</v>
      </c>
      <c r="D36" s="166" t="s">
        <v>63</v>
      </c>
      <c r="E36" s="156" t="str">
        <f t="shared" si="0"/>
        <v>5 al 10</v>
      </c>
      <c r="F36" s="156">
        <v>2</v>
      </c>
      <c r="G36" s="185" t="s">
        <v>328</v>
      </c>
      <c r="H36" s="157" t="s">
        <v>342</v>
      </c>
      <c r="I36" s="155" t="s">
        <v>92</v>
      </c>
      <c r="J36" s="148" t="s">
        <v>191</v>
      </c>
      <c r="K36" s="158">
        <f t="shared" si="1"/>
        <v>28928</v>
      </c>
      <c r="L36" s="158">
        <f t="shared" si="2"/>
        <v>43391</v>
      </c>
      <c r="M36" s="158">
        <f t="shared" si="3"/>
        <v>72319</v>
      </c>
      <c r="N36" s="150"/>
      <c r="O36" s="150"/>
      <c r="P36" s="150"/>
      <c r="Q36" s="150"/>
      <c r="R36" s="150"/>
      <c r="S36" s="150"/>
      <c r="V36" s="162" t="s">
        <v>23</v>
      </c>
      <c r="X36" s="163">
        <v>18</v>
      </c>
      <c r="Y36" s="148">
        <v>2021</v>
      </c>
      <c r="Z36" s="148" t="s">
        <v>343</v>
      </c>
      <c r="AA36" s="148" t="s">
        <v>263</v>
      </c>
    </row>
    <row r="37" spans="1:27" ht="14.25" customHeight="1">
      <c r="A37" s="152">
        <v>31</v>
      </c>
      <c r="B37" s="153" t="s">
        <v>344</v>
      </c>
      <c r="C37" s="154" t="s">
        <v>345</v>
      </c>
      <c r="D37" s="155" t="s">
        <v>251</v>
      </c>
      <c r="E37" s="156" t="str">
        <f t="shared" si="0"/>
        <v>11 al 21</v>
      </c>
      <c r="F37" s="156">
        <v>3</v>
      </c>
      <c r="G37" s="157" t="s">
        <v>169</v>
      </c>
      <c r="H37" s="167" t="s">
        <v>170</v>
      </c>
      <c r="I37" s="155" t="s">
        <v>346</v>
      </c>
      <c r="J37" s="148" t="s">
        <v>347</v>
      </c>
      <c r="K37" s="158">
        <f t="shared" si="1"/>
        <v>23477</v>
      </c>
      <c r="L37" s="158">
        <f t="shared" si="2"/>
        <v>32215</v>
      </c>
      <c r="M37" s="158">
        <f t="shared" si="3"/>
        <v>58692</v>
      </c>
      <c r="N37" s="150"/>
      <c r="O37" s="150"/>
      <c r="P37" s="150"/>
      <c r="Q37" s="150"/>
      <c r="R37" s="150"/>
      <c r="S37" s="150"/>
      <c r="V37" s="162" t="s">
        <v>348</v>
      </c>
      <c r="X37" s="163">
        <v>114</v>
      </c>
      <c r="Y37" s="148">
        <v>2020</v>
      </c>
      <c r="Z37" s="148" t="s">
        <v>349</v>
      </c>
      <c r="AA37" s="148" t="s">
        <v>325</v>
      </c>
    </row>
    <row r="38" spans="1:27" ht="14.25" customHeight="1">
      <c r="A38" s="152">
        <v>32</v>
      </c>
      <c r="B38" s="153" t="s">
        <v>350</v>
      </c>
      <c r="C38" s="154" t="s">
        <v>351</v>
      </c>
      <c r="D38" s="155" t="s">
        <v>251</v>
      </c>
      <c r="E38" s="156" t="str">
        <f t="shared" si="0"/>
        <v>11 al 21</v>
      </c>
      <c r="F38" s="156">
        <v>3</v>
      </c>
      <c r="G38" s="157" t="s">
        <v>169</v>
      </c>
      <c r="H38" s="167" t="s">
        <v>170</v>
      </c>
      <c r="I38" s="155" t="s">
        <v>92</v>
      </c>
      <c r="J38" s="148" t="s">
        <v>352</v>
      </c>
      <c r="K38" s="158">
        <f t="shared" si="1"/>
        <v>23477</v>
      </c>
      <c r="L38" s="158">
        <f t="shared" si="2"/>
        <v>32215</v>
      </c>
      <c r="M38" s="158">
        <f t="shared" si="3"/>
        <v>58692</v>
      </c>
      <c r="N38" s="150"/>
      <c r="O38" s="150"/>
      <c r="P38" s="150"/>
      <c r="Q38" s="150"/>
      <c r="R38" s="150"/>
      <c r="S38" s="150"/>
      <c r="V38" s="162" t="s">
        <v>353</v>
      </c>
      <c r="X38" s="163">
        <v>18</v>
      </c>
      <c r="Y38" s="148">
        <v>2021</v>
      </c>
      <c r="Z38" s="148" t="s">
        <v>354</v>
      </c>
      <c r="AA38" s="148" t="s">
        <v>263</v>
      </c>
    </row>
    <row r="39" spans="1:27" ht="14.25" customHeight="1">
      <c r="A39" s="152">
        <v>33</v>
      </c>
      <c r="B39" s="153" t="s">
        <v>355</v>
      </c>
      <c r="C39" s="154" t="s">
        <v>356</v>
      </c>
      <c r="D39" s="155" t="s">
        <v>63</v>
      </c>
      <c r="E39" s="156" t="str">
        <f t="shared" si="0"/>
        <v>5 al 10</v>
      </c>
      <c r="F39" s="156">
        <v>2</v>
      </c>
      <c r="G39" s="157" t="s">
        <v>328</v>
      </c>
      <c r="H39" s="157" t="s">
        <v>342</v>
      </c>
      <c r="I39" s="155" t="s">
        <v>346</v>
      </c>
      <c r="J39" s="148" t="s">
        <v>346</v>
      </c>
      <c r="K39" s="158">
        <f t="shared" si="1"/>
        <v>28928</v>
      </c>
      <c r="L39" s="158">
        <f t="shared" si="2"/>
        <v>43391</v>
      </c>
      <c r="M39" s="158">
        <f t="shared" si="3"/>
        <v>72319</v>
      </c>
      <c r="N39" s="150"/>
      <c r="O39" s="150"/>
      <c r="P39" s="150"/>
      <c r="Q39" s="150"/>
      <c r="R39" s="150"/>
      <c r="S39" s="150"/>
      <c r="V39" s="162" t="s">
        <v>357</v>
      </c>
      <c r="X39" s="163">
        <v>18</v>
      </c>
      <c r="Y39" s="148">
        <v>2021</v>
      </c>
      <c r="Z39" s="148" t="s">
        <v>358</v>
      </c>
      <c r="AA39" s="148" t="s">
        <v>263</v>
      </c>
    </row>
    <row r="40" spans="1:27" ht="14.25" customHeight="1">
      <c r="A40" s="152">
        <v>34</v>
      </c>
      <c r="B40" s="153" t="s">
        <v>359</v>
      </c>
      <c r="C40" s="154" t="s">
        <v>360</v>
      </c>
      <c r="D40" s="155" t="s">
        <v>63</v>
      </c>
      <c r="E40" s="156" t="str">
        <f t="shared" si="0"/>
        <v>5 al 10</v>
      </c>
      <c r="F40" s="156">
        <v>2</v>
      </c>
      <c r="G40" s="157" t="s">
        <v>147</v>
      </c>
      <c r="H40" s="157" t="s">
        <v>148</v>
      </c>
      <c r="I40" s="155" t="s">
        <v>92</v>
      </c>
      <c r="J40" s="148" t="s">
        <v>361</v>
      </c>
      <c r="K40" s="158">
        <f t="shared" si="1"/>
        <v>28928</v>
      </c>
      <c r="L40" s="158">
        <f t="shared" si="2"/>
        <v>43391</v>
      </c>
      <c r="M40" s="158">
        <f t="shared" si="3"/>
        <v>72319</v>
      </c>
      <c r="N40" s="150"/>
      <c r="O40" s="150"/>
      <c r="P40" s="150"/>
      <c r="Q40" s="150"/>
      <c r="R40" s="150"/>
      <c r="S40" s="150"/>
      <c r="V40" s="162" t="s">
        <v>362</v>
      </c>
      <c r="X40" s="163">
        <v>18</v>
      </c>
      <c r="Y40" s="148">
        <v>2021</v>
      </c>
      <c r="Z40" s="148" t="s">
        <v>363</v>
      </c>
      <c r="AA40" s="148" t="s">
        <v>263</v>
      </c>
    </row>
    <row r="41" spans="1:27" ht="14.25" customHeight="1">
      <c r="A41" s="152">
        <v>35</v>
      </c>
      <c r="B41" s="153" t="s">
        <v>364</v>
      </c>
      <c r="C41" s="154" t="s">
        <v>365</v>
      </c>
      <c r="D41" s="155" t="s">
        <v>63</v>
      </c>
      <c r="E41" s="156" t="str">
        <f t="shared" si="0"/>
        <v>5 al 10</v>
      </c>
      <c r="F41" s="156">
        <v>2</v>
      </c>
      <c r="G41" s="181" t="s">
        <v>328</v>
      </c>
      <c r="H41" s="157" t="s">
        <v>342</v>
      </c>
      <c r="I41" s="155" t="s">
        <v>366</v>
      </c>
      <c r="J41" s="148" t="s">
        <v>366</v>
      </c>
      <c r="K41" s="158">
        <f t="shared" si="1"/>
        <v>28928</v>
      </c>
      <c r="L41" s="158">
        <f t="shared" si="2"/>
        <v>43391</v>
      </c>
      <c r="M41" s="158">
        <f t="shared" si="3"/>
        <v>72319</v>
      </c>
      <c r="N41" s="150"/>
      <c r="O41" s="150"/>
      <c r="P41" s="150"/>
      <c r="Q41" s="150"/>
      <c r="R41" s="150"/>
      <c r="S41" s="150"/>
      <c r="V41" s="162" t="s">
        <v>367</v>
      </c>
      <c r="X41" s="163">
        <v>18</v>
      </c>
      <c r="Y41" s="148">
        <v>2021</v>
      </c>
      <c r="Z41" s="148" t="s">
        <v>368</v>
      </c>
      <c r="AA41" s="148" t="s">
        <v>263</v>
      </c>
    </row>
    <row r="42" spans="1:27" ht="14.25" customHeight="1">
      <c r="A42" s="152">
        <v>36</v>
      </c>
      <c r="B42" s="153" t="s">
        <v>369</v>
      </c>
      <c r="C42" s="154" t="s">
        <v>370</v>
      </c>
      <c r="D42" s="155" t="s">
        <v>63</v>
      </c>
      <c r="E42" s="156" t="str">
        <f t="shared" si="0"/>
        <v>5 al 10</v>
      </c>
      <c r="F42" s="156">
        <v>2</v>
      </c>
      <c r="G42" s="157" t="s">
        <v>212</v>
      </c>
      <c r="H42" s="157" t="s">
        <v>213</v>
      </c>
      <c r="I42" s="155" t="s">
        <v>371</v>
      </c>
      <c r="J42" s="148" t="s">
        <v>286</v>
      </c>
      <c r="K42" s="158">
        <f t="shared" si="1"/>
        <v>28928</v>
      </c>
      <c r="L42" s="158">
        <f t="shared" si="2"/>
        <v>43391</v>
      </c>
      <c r="M42" s="158">
        <f t="shared" si="3"/>
        <v>72319</v>
      </c>
      <c r="N42" s="150"/>
      <c r="O42" s="150"/>
      <c r="P42" s="150"/>
      <c r="Q42" s="150"/>
      <c r="R42" s="150"/>
      <c r="S42" s="150"/>
      <c r="V42" s="162" t="s">
        <v>372</v>
      </c>
      <c r="X42" s="163">
        <v>18</v>
      </c>
      <c r="Y42" s="148">
        <v>2021</v>
      </c>
      <c r="Z42" s="148" t="s">
        <v>373</v>
      </c>
      <c r="AA42" s="148" t="s">
        <v>263</v>
      </c>
    </row>
    <row r="43" spans="1:27" ht="14.25" customHeight="1">
      <c r="A43" s="152">
        <v>37</v>
      </c>
      <c r="B43" s="153" t="s">
        <v>374</v>
      </c>
      <c r="C43" s="154" t="s">
        <v>375</v>
      </c>
      <c r="D43" s="166" t="s">
        <v>63</v>
      </c>
      <c r="E43" s="156" t="str">
        <f t="shared" si="0"/>
        <v>5 al 10</v>
      </c>
      <c r="F43" s="156">
        <v>2</v>
      </c>
      <c r="G43" s="167" t="s">
        <v>259</v>
      </c>
      <c r="H43" s="157" t="s">
        <v>260</v>
      </c>
      <c r="I43" s="155" t="s">
        <v>92</v>
      </c>
      <c r="J43" s="148" t="s">
        <v>317</v>
      </c>
      <c r="K43" s="158">
        <f t="shared" si="1"/>
        <v>28928</v>
      </c>
      <c r="L43" s="158">
        <f t="shared" si="2"/>
        <v>43391</v>
      </c>
      <c r="M43" s="158">
        <f t="shared" si="3"/>
        <v>72319</v>
      </c>
      <c r="N43" s="150"/>
      <c r="O43" s="150"/>
      <c r="P43" s="150"/>
      <c r="Q43" s="150"/>
      <c r="R43" s="150"/>
      <c r="S43" s="150"/>
      <c r="V43" s="162" t="s">
        <v>376</v>
      </c>
      <c r="X43" s="163">
        <v>18</v>
      </c>
      <c r="Y43" s="148">
        <v>2021</v>
      </c>
      <c r="Z43" s="148" t="s">
        <v>377</v>
      </c>
      <c r="AA43" s="148" t="s">
        <v>263</v>
      </c>
    </row>
    <row r="44" spans="1:27" ht="14.25" customHeight="1">
      <c r="A44" s="152">
        <v>38</v>
      </c>
      <c r="B44" s="153" t="s">
        <v>378</v>
      </c>
      <c r="C44" s="154" t="s">
        <v>379</v>
      </c>
      <c r="D44" s="155" t="s">
        <v>63</v>
      </c>
      <c r="E44" s="156" t="str">
        <f t="shared" si="0"/>
        <v>5 al 10</v>
      </c>
      <c r="F44" s="156">
        <v>2</v>
      </c>
      <c r="G44" s="157" t="s">
        <v>219</v>
      </c>
      <c r="H44" s="157" t="s">
        <v>220</v>
      </c>
      <c r="I44" s="155" t="s">
        <v>92</v>
      </c>
      <c r="J44" s="148" t="s">
        <v>380</v>
      </c>
      <c r="K44" s="158">
        <f t="shared" si="1"/>
        <v>28928</v>
      </c>
      <c r="L44" s="158">
        <f t="shared" si="2"/>
        <v>43391</v>
      </c>
      <c r="M44" s="158">
        <f t="shared" si="3"/>
        <v>72319</v>
      </c>
      <c r="N44" s="150"/>
      <c r="O44" s="150"/>
      <c r="P44" s="150"/>
      <c r="Q44" s="150"/>
      <c r="R44" s="150"/>
      <c r="S44" s="150"/>
      <c r="V44" s="162" t="s">
        <v>381</v>
      </c>
      <c r="X44" s="163">
        <v>18</v>
      </c>
      <c r="Y44" s="148">
        <v>2021</v>
      </c>
      <c r="Z44" s="148" t="s">
        <v>382</v>
      </c>
      <c r="AA44" s="148" t="s">
        <v>263</v>
      </c>
    </row>
    <row r="45" spans="1:27" ht="14.25" customHeight="1">
      <c r="A45" s="152">
        <v>39</v>
      </c>
      <c r="B45" s="153" t="s">
        <v>383</v>
      </c>
      <c r="C45" s="154" t="s">
        <v>384</v>
      </c>
      <c r="D45" s="166" t="s">
        <v>251</v>
      </c>
      <c r="E45" s="156" t="str">
        <f t="shared" si="0"/>
        <v>11 al 21</v>
      </c>
      <c r="F45" s="156">
        <v>3</v>
      </c>
      <c r="G45" s="167" t="s">
        <v>328</v>
      </c>
      <c r="H45" s="157" t="s">
        <v>342</v>
      </c>
      <c r="I45" s="155" t="s">
        <v>92</v>
      </c>
      <c r="J45" s="148" t="s">
        <v>92</v>
      </c>
      <c r="K45" s="158">
        <f t="shared" si="1"/>
        <v>23477</v>
      </c>
      <c r="L45" s="158">
        <f t="shared" si="2"/>
        <v>32215</v>
      </c>
      <c r="M45" s="158">
        <f t="shared" si="3"/>
        <v>58692</v>
      </c>
      <c r="N45" s="150"/>
      <c r="O45" s="150"/>
      <c r="P45" s="150"/>
      <c r="Q45" s="150"/>
      <c r="R45" s="150"/>
      <c r="S45" s="150"/>
      <c r="V45" s="162" t="s">
        <v>385</v>
      </c>
      <c r="X45" s="163">
        <v>18</v>
      </c>
      <c r="Y45" s="148">
        <v>2021</v>
      </c>
      <c r="Z45" s="148" t="s">
        <v>386</v>
      </c>
      <c r="AA45" s="148" t="s">
        <v>263</v>
      </c>
    </row>
    <row r="46" spans="1:27" ht="14.25" customHeight="1">
      <c r="A46" s="152">
        <v>40</v>
      </c>
      <c r="B46" s="153" t="s">
        <v>387</v>
      </c>
      <c r="C46" s="186" t="s">
        <v>388</v>
      </c>
      <c r="D46" s="155" t="s">
        <v>63</v>
      </c>
      <c r="E46" s="156" t="str">
        <f t="shared" si="0"/>
        <v>5 al 10</v>
      </c>
      <c r="F46" s="156">
        <v>2</v>
      </c>
      <c r="G46" s="157" t="s">
        <v>197</v>
      </c>
      <c r="H46" s="157" t="s">
        <v>198</v>
      </c>
      <c r="I46" s="155" t="s">
        <v>92</v>
      </c>
      <c r="J46" s="148" t="s">
        <v>191</v>
      </c>
      <c r="K46" s="158">
        <f t="shared" si="1"/>
        <v>28928</v>
      </c>
      <c r="L46" s="158">
        <f t="shared" si="2"/>
        <v>43391</v>
      </c>
      <c r="M46" s="158">
        <f t="shared" si="3"/>
        <v>72319</v>
      </c>
      <c r="N46" s="150"/>
      <c r="O46" s="150"/>
      <c r="P46" s="150"/>
      <c r="Q46" s="150"/>
      <c r="R46" s="150"/>
      <c r="S46" s="150"/>
      <c r="V46" s="162" t="s">
        <v>389</v>
      </c>
      <c r="X46" s="163">
        <v>18</v>
      </c>
      <c r="Y46" s="148">
        <v>2021</v>
      </c>
      <c r="Z46" s="148" t="s">
        <v>390</v>
      </c>
      <c r="AA46" s="148" t="s">
        <v>263</v>
      </c>
    </row>
    <row r="47" spans="1:27" ht="14.25" customHeight="1">
      <c r="A47" s="152">
        <v>41</v>
      </c>
      <c r="B47" s="153" t="s">
        <v>391</v>
      </c>
      <c r="C47" s="154" t="s">
        <v>392</v>
      </c>
      <c r="D47" s="155" t="s">
        <v>63</v>
      </c>
      <c r="E47" s="156" t="str">
        <f t="shared" si="0"/>
        <v>5 al 10</v>
      </c>
      <c r="F47" s="156">
        <v>2</v>
      </c>
      <c r="G47" s="157" t="s">
        <v>249</v>
      </c>
      <c r="H47" s="157" t="s">
        <v>206</v>
      </c>
      <c r="I47" s="155" t="s">
        <v>92</v>
      </c>
      <c r="J47" s="148" t="s">
        <v>361</v>
      </c>
      <c r="K47" s="158">
        <f t="shared" si="1"/>
        <v>28928</v>
      </c>
      <c r="L47" s="158">
        <f t="shared" si="2"/>
        <v>43391</v>
      </c>
      <c r="M47" s="158">
        <f t="shared" si="3"/>
        <v>72319</v>
      </c>
      <c r="N47" s="150"/>
      <c r="O47" s="150"/>
      <c r="P47" s="150"/>
      <c r="Q47" s="150"/>
      <c r="R47" s="150"/>
      <c r="S47" s="150"/>
      <c r="V47" s="162" t="s">
        <v>393</v>
      </c>
      <c r="X47" s="187" t="s">
        <v>394</v>
      </c>
      <c r="Y47" s="188"/>
      <c r="Z47" s="188" t="s">
        <v>395</v>
      </c>
      <c r="AA47" s="188" t="s">
        <v>396</v>
      </c>
    </row>
    <row r="48" spans="1:27" ht="14.25" customHeight="1">
      <c r="A48" s="152">
        <v>42</v>
      </c>
      <c r="B48" s="153" t="s">
        <v>397</v>
      </c>
      <c r="C48" s="154" t="s">
        <v>398</v>
      </c>
      <c r="D48" s="155" t="s">
        <v>63</v>
      </c>
      <c r="E48" s="156" t="str">
        <f t="shared" si="0"/>
        <v>5 al 10</v>
      </c>
      <c r="F48" s="156">
        <v>2</v>
      </c>
      <c r="G48" s="157" t="s">
        <v>169</v>
      </c>
      <c r="H48" s="167" t="s">
        <v>170</v>
      </c>
      <c r="I48" s="155" t="s">
        <v>92</v>
      </c>
      <c r="J48" s="148" t="s">
        <v>361</v>
      </c>
      <c r="K48" s="158">
        <f t="shared" si="1"/>
        <v>28928</v>
      </c>
      <c r="L48" s="158">
        <f t="shared" si="2"/>
        <v>43391</v>
      </c>
      <c r="M48" s="158">
        <f t="shared" si="3"/>
        <v>72319</v>
      </c>
      <c r="N48" s="150"/>
      <c r="O48" s="150"/>
      <c r="P48" s="150"/>
      <c r="Q48" s="150"/>
      <c r="R48" s="150"/>
      <c r="S48" s="150"/>
      <c r="V48" s="162" t="s">
        <v>399</v>
      </c>
      <c r="X48" s="187" t="s">
        <v>394</v>
      </c>
      <c r="Y48" s="188"/>
      <c r="Z48" s="188" t="s">
        <v>400</v>
      </c>
      <c r="AA48" s="188" t="s">
        <v>396</v>
      </c>
    </row>
    <row r="49" spans="1:27" ht="14.25" customHeight="1">
      <c r="A49" s="152">
        <v>43</v>
      </c>
      <c r="B49" s="153" t="s">
        <v>401</v>
      </c>
      <c r="C49" s="154" t="s">
        <v>402</v>
      </c>
      <c r="D49" s="155" t="s">
        <v>63</v>
      </c>
      <c r="E49" s="156" t="str">
        <f t="shared" si="0"/>
        <v>5 al 10</v>
      </c>
      <c r="F49" s="156">
        <v>2</v>
      </c>
      <c r="G49" s="157" t="s">
        <v>212</v>
      </c>
      <c r="H49" s="157" t="s">
        <v>213</v>
      </c>
      <c r="I49" s="155" t="s">
        <v>403</v>
      </c>
      <c r="J49" s="148" t="s">
        <v>404</v>
      </c>
      <c r="K49" s="158">
        <f t="shared" si="1"/>
        <v>28928</v>
      </c>
      <c r="L49" s="158">
        <f t="shared" si="2"/>
        <v>43391</v>
      </c>
      <c r="M49" s="158">
        <f t="shared" si="3"/>
        <v>72319</v>
      </c>
      <c r="N49" s="150"/>
      <c r="O49" s="150"/>
      <c r="P49" s="150"/>
      <c r="Q49" s="150"/>
      <c r="R49" s="150"/>
      <c r="S49" s="150"/>
      <c r="V49" s="162" t="s">
        <v>405</v>
      </c>
      <c r="X49" s="187" t="s">
        <v>394</v>
      </c>
      <c r="Y49" s="188"/>
      <c r="Z49" s="188" t="s">
        <v>406</v>
      </c>
      <c r="AA49" s="188" t="s">
        <v>396</v>
      </c>
    </row>
    <row r="50" spans="1:27" ht="14.25" customHeight="1">
      <c r="A50" s="152">
        <v>44</v>
      </c>
      <c r="B50" s="153" t="s">
        <v>407</v>
      </c>
      <c r="C50" s="154" t="s">
        <v>408</v>
      </c>
      <c r="D50" s="155" t="s">
        <v>63</v>
      </c>
      <c r="E50" s="156" t="str">
        <f t="shared" si="0"/>
        <v>5 al 10</v>
      </c>
      <c r="F50" s="156">
        <v>2</v>
      </c>
      <c r="G50" s="157" t="s">
        <v>169</v>
      </c>
      <c r="H50" s="167" t="s">
        <v>170</v>
      </c>
      <c r="I50" s="155" t="s">
        <v>92</v>
      </c>
      <c r="J50" s="148" t="s">
        <v>409</v>
      </c>
      <c r="K50" s="158">
        <f t="shared" si="1"/>
        <v>28928</v>
      </c>
      <c r="L50" s="158">
        <f t="shared" si="2"/>
        <v>43391</v>
      </c>
      <c r="M50" s="158">
        <f t="shared" si="3"/>
        <v>72319</v>
      </c>
      <c r="N50" s="150"/>
      <c r="O50" s="150"/>
      <c r="P50" s="150"/>
      <c r="Q50" s="150"/>
      <c r="R50" s="150"/>
      <c r="S50" s="150"/>
      <c r="X50" s="187" t="s">
        <v>394</v>
      </c>
      <c r="Y50" s="188"/>
      <c r="Z50" s="188" t="s">
        <v>410</v>
      </c>
      <c r="AA50" s="188" t="s">
        <v>396</v>
      </c>
    </row>
    <row r="51" spans="1:27" ht="14.25" customHeight="1">
      <c r="A51" s="152">
        <v>45</v>
      </c>
      <c r="B51" s="153" t="s">
        <v>411</v>
      </c>
      <c r="C51" s="154" t="s">
        <v>412</v>
      </c>
      <c r="D51" s="155" t="s">
        <v>63</v>
      </c>
      <c r="E51" s="156" t="str">
        <f t="shared" si="0"/>
        <v>5 al 10</v>
      </c>
      <c r="F51" s="156">
        <v>2</v>
      </c>
      <c r="G51" s="157" t="s">
        <v>249</v>
      </c>
      <c r="H51" s="157" t="s">
        <v>66</v>
      </c>
      <c r="I51" s="155" t="s">
        <v>92</v>
      </c>
      <c r="J51" s="148" t="s">
        <v>413</v>
      </c>
      <c r="K51" s="158">
        <f t="shared" si="1"/>
        <v>28928</v>
      </c>
      <c r="L51" s="158">
        <f t="shared" si="2"/>
        <v>43391</v>
      </c>
      <c r="M51" s="158">
        <f t="shared" si="3"/>
        <v>72319</v>
      </c>
      <c r="N51" s="150"/>
      <c r="O51" s="150"/>
      <c r="P51" s="150"/>
      <c r="Q51" s="150"/>
      <c r="R51" s="150"/>
      <c r="S51" s="150"/>
      <c r="X51" s="187" t="s">
        <v>394</v>
      </c>
      <c r="Y51" s="188"/>
      <c r="Z51" s="188" t="s">
        <v>414</v>
      </c>
      <c r="AA51" s="188" t="s">
        <v>396</v>
      </c>
    </row>
    <row r="52" spans="1:27" ht="14.25" customHeight="1">
      <c r="A52" s="152">
        <v>46</v>
      </c>
      <c r="B52" s="153" t="s">
        <v>415</v>
      </c>
      <c r="C52" s="154" t="s">
        <v>416</v>
      </c>
      <c r="D52" s="155" t="s">
        <v>63</v>
      </c>
      <c r="E52" s="156" t="str">
        <f t="shared" si="0"/>
        <v>5 al 10</v>
      </c>
      <c r="F52" s="156">
        <v>2</v>
      </c>
      <c r="G52" s="157" t="s">
        <v>259</v>
      </c>
      <c r="H52" s="157" t="s">
        <v>260</v>
      </c>
      <c r="I52" s="155" t="s">
        <v>92</v>
      </c>
      <c r="J52" s="148" t="s">
        <v>417</v>
      </c>
      <c r="K52" s="158">
        <f t="shared" si="1"/>
        <v>28928</v>
      </c>
      <c r="L52" s="158">
        <f t="shared" si="2"/>
        <v>43391</v>
      </c>
      <c r="M52" s="158">
        <f t="shared" si="3"/>
        <v>72319</v>
      </c>
      <c r="N52" s="150"/>
      <c r="O52" s="150"/>
      <c r="P52" s="150"/>
      <c r="Q52" s="150"/>
      <c r="R52" s="150"/>
      <c r="S52" s="150"/>
      <c r="X52" s="187" t="s">
        <v>394</v>
      </c>
      <c r="Y52" s="188"/>
      <c r="Z52" s="188" t="s">
        <v>418</v>
      </c>
      <c r="AA52" s="188" t="s">
        <v>396</v>
      </c>
    </row>
    <row r="53" spans="1:27" ht="14.25" customHeight="1">
      <c r="A53" s="152">
        <v>47</v>
      </c>
      <c r="B53" s="153" t="s">
        <v>419</v>
      </c>
      <c r="C53" s="154" t="s">
        <v>420</v>
      </c>
      <c r="D53" s="155" t="s">
        <v>251</v>
      </c>
      <c r="E53" s="156" t="str">
        <f t="shared" si="0"/>
        <v>11 al 21</v>
      </c>
      <c r="F53" s="156">
        <v>3</v>
      </c>
      <c r="G53" s="157" t="s">
        <v>169</v>
      </c>
      <c r="H53" s="167" t="s">
        <v>170</v>
      </c>
      <c r="I53" s="155" t="s">
        <v>421</v>
      </c>
      <c r="J53" s="148" t="s">
        <v>422</v>
      </c>
      <c r="K53" s="158">
        <f t="shared" si="1"/>
        <v>23477</v>
      </c>
      <c r="L53" s="158">
        <f t="shared" si="2"/>
        <v>32215</v>
      </c>
      <c r="M53" s="158">
        <f t="shared" si="3"/>
        <v>58692</v>
      </c>
      <c r="N53" s="150"/>
      <c r="O53" s="150"/>
      <c r="P53" s="150"/>
      <c r="Q53" s="150"/>
      <c r="R53" s="150"/>
      <c r="S53" s="150"/>
      <c r="X53" s="187" t="s">
        <v>394</v>
      </c>
      <c r="Y53" s="188"/>
      <c r="Z53" s="188" t="s">
        <v>423</v>
      </c>
      <c r="AA53" s="188" t="s">
        <v>396</v>
      </c>
    </row>
    <row r="54" spans="1:27" ht="14.25" customHeight="1">
      <c r="A54" s="152">
        <v>48</v>
      </c>
      <c r="B54" s="153" t="s">
        <v>424</v>
      </c>
      <c r="C54" s="154" t="s">
        <v>425</v>
      </c>
      <c r="D54" s="155" t="s">
        <v>63</v>
      </c>
      <c r="E54" s="156" t="str">
        <f t="shared" si="0"/>
        <v>5 al 10</v>
      </c>
      <c r="F54" s="156">
        <v>2</v>
      </c>
      <c r="G54" s="157" t="s">
        <v>249</v>
      </c>
      <c r="H54" s="157" t="s">
        <v>66</v>
      </c>
      <c r="I54" s="155" t="s">
        <v>92</v>
      </c>
      <c r="J54" s="148" t="s">
        <v>286</v>
      </c>
      <c r="K54" s="158">
        <f t="shared" si="1"/>
        <v>28928</v>
      </c>
      <c r="L54" s="158">
        <f t="shared" si="2"/>
        <v>43391</v>
      </c>
      <c r="M54" s="158">
        <f t="shared" si="3"/>
        <v>72319</v>
      </c>
      <c r="N54" s="150"/>
      <c r="O54" s="150"/>
      <c r="P54" s="150"/>
      <c r="Q54" s="150"/>
      <c r="R54" s="150"/>
      <c r="S54" s="150"/>
      <c r="X54" s="187" t="s">
        <v>394</v>
      </c>
      <c r="Y54" s="188"/>
      <c r="Z54" s="188" t="s">
        <v>426</v>
      </c>
      <c r="AA54" s="188" t="s">
        <v>396</v>
      </c>
    </row>
    <row r="55" spans="1:27" ht="14.25" customHeight="1">
      <c r="A55" s="152">
        <v>49</v>
      </c>
      <c r="B55" s="153" t="s">
        <v>427</v>
      </c>
      <c r="C55" s="154" t="s">
        <v>428</v>
      </c>
      <c r="D55" s="166" t="s">
        <v>251</v>
      </c>
      <c r="E55" s="156" t="str">
        <f t="shared" si="0"/>
        <v>11 al 21</v>
      </c>
      <c r="F55" s="156">
        <v>3</v>
      </c>
      <c r="G55" s="157" t="s">
        <v>147</v>
      </c>
      <c r="H55" s="157" t="s">
        <v>148</v>
      </c>
      <c r="I55" s="155" t="s">
        <v>92</v>
      </c>
      <c r="J55" s="148" t="s">
        <v>312</v>
      </c>
      <c r="K55" s="158">
        <f t="shared" si="1"/>
        <v>23477</v>
      </c>
      <c r="L55" s="158">
        <f t="shared" si="2"/>
        <v>32215</v>
      </c>
      <c r="M55" s="158">
        <f t="shared" si="3"/>
        <v>58692</v>
      </c>
      <c r="N55" s="150"/>
      <c r="O55" s="150"/>
      <c r="P55" s="150"/>
      <c r="Q55" s="150"/>
      <c r="R55" s="150"/>
      <c r="S55" s="150"/>
      <c r="X55" s="187" t="s">
        <v>394</v>
      </c>
      <c r="Y55" s="188"/>
      <c r="Z55" s="188" t="s">
        <v>429</v>
      </c>
      <c r="AA55" s="188" t="s">
        <v>396</v>
      </c>
    </row>
    <row r="56" spans="1:27" ht="14.25" customHeight="1">
      <c r="A56" s="152">
        <v>50</v>
      </c>
      <c r="B56" s="153" t="s">
        <v>430</v>
      </c>
      <c r="C56" s="154" t="s">
        <v>431</v>
      </c>
      <c r="D56" s="155" t="s">
        <v>63</v>
      </c>
      <c r="E56" s="156" t="str">
        <f t="shared" si="0"/>
        <v>5 al 10</v>
      </c>
      <c r="F56" s="156">
        <v>2</v>
      </c>
      <c r="G56" s="157" t="s">
        <v>147</v>
      </c>
      <c r="H56" s="157" t="s">
        <v>148</v>
      </c>
      <c r="I56" s="155" t="s">
        <v>92</v>
      </c>
      <c r="J56" s="148" t="s">
        <v>317</v>
      </c>
      <c r="K56" s="158">
        <f t="shared" si="1"/>
        <v>28928</v>
      </c>
      <c r="L56" s="158">
        <f t="shared" si="2"/>
        <v>43391</v>
      </c>
      <c r="M56" s="158">
        <f t="shared" si="3"/>
        <v>72319</v>
      </c>
      <c r="N56" s="150"/>
      <c r="O56" s="150"/>
      <c r="P56" s="150"/>
      <c r="Q56" s="150"/>
      <c r="R56" s="150"/>
      <c r="S56" s="150"/>
      <c r="X56" s="187" t="s">
        <v>394</v>
      </c>
      <c r="Y56" s="188"/>
      <c r="Z56" s="188" t="s">
        <v>432</v>
      </c>
      <c r="AA56" s="188" t="s">
        <v>396</v>
      </c>
    </row>
    <row r="57" spans="1:27" ht="14.25" customHeight="1">
      <c r="A57" s="152">
        <v>51</v>
      </c>
      <c r="B57" s="153" t="s">
        <v>433</v>
      </c>
      <c r="C57" s="154" t="s">
        <v>434</v>
      </c>
      <c r="D57" s="155" t="s">
        <v>63</v>
      </c>
      <c r="E57" s="156" t="str">
        <f t="shared" si="0"/>
        <v>5 al 10</v>
      </c>
      <c r="F57" s="156">
        <v>2</v>
      </c>
      <c r="G57" s="157" t="s">
        <v>328</v>
      </c>
      <c r="H57" s="157" t="s">
        <v>342</v>
      </c>
      <c r="I57" s="155" t="s">
        <v>281</v>
      </c>
      <c r="J57" s="148" t="s">
        <v>281</v>
      </c>
      <c r="K57" s="158">
        <f t="shared" si="1"/>
        <v>28928</v>
      </c>
      <c r="L57" s="158">
        <f t="shared" si="2"/>
        <v>43391</v>
      </c>
      <c r="M57" s="158">
        <f t="shared" si="3"/>
        <v>72319</v>
      </c>
      <c r="N57" s="150"/>
      <c r="O57" s="150"/>
      <c r="P57" s="150"/>
      <c r="Q57" s="150"/>
      <c r="R57" s="150"/>
      <c r="S57" s="150"/>
      <c r="X57" s="187" t="s">
        <v>394</v>
      </c>
      <c r="Y57" s="188"/>
      <c r="Z57" s="188" t="s">
        <v>435</v>
      </c>
      <c r="AA57" s="188" t="s">
        <v>396</v>
      </c>
    </row>
    <row r="58" spans="1:27" ht="14.25" customHeight="1">
      <c r="A58" s="152">
        <v>52</v>
      </c>
      <c r="B58" s="153" t="s">
        <v>436</v>
      </c>
      <c r="C58" s="154" t="s">
        <v>437</v>
      </c>
      <c r="D58" s="155" t="s">
        <v>63</v>
      </c>
      <c r="E58" s="156" t="str">
        <f t="shared" si="0"/>
        <v>5 al 10</v>
      </c>
      <c r="F58" s="156">
        <v>2</v>
      </c>
      <c r="G58" s="157" t="s">
        <v>234</v>
      </c>
      <c r="H58" s="157" t="s">
        <v>235</v>
      </c>
      <c r="I58" s="155" t="s">
        <v>92</v>
      </c>
      <c r="J58" s="148" t="s">
        <v>438</v>
      </c>
      <c r="K58" s="158">
        <f t="shared" si="1"/>
        <v>28928</v>
      </c>
      <c r="L58" s="158">
        <f t="shared" si="2"/>
        <v>43391</v>
      </c>
      <c r="M58" s="158">
        <f t="shared" si="3"/>
        <v>72319</v>
      </c>
      <c r="N58" s="150"/>
      <c r="O58" s="150"/>
      <c r="P58" s="150"/>
      <c r="Q58" s="150"/>
      <c r="R58" s="150"/>
      <c r="S58" s="150"/>
      <c r="X58" s="187" t="s">
        <v>394</v>
      </c>
      <c r="Y58" s="188"/>
      <c r="Z58" s="188" t="s">
        <v>439</v>
      </c>
      <c r="AA58" s="188" t="s">
        <v>396</v>
      </c>
    </row>
    <row r="59" spans="1:27" ht="14.25" customHeight="1">
      <c r="A59" s="152">
        <v>53</v>
      </c>
      <c r="B59" s="153" t="s">
        <v>440</v>
      </c>
      <c r="C59" s="154" t="s">
        <v>441</v>
      </c>
      <c r="D59" s="155" t="s">
        <v>63</v>
      </c>
      <c r="E59" s="156" t="str">
        <f t="shared" si="0"/>
        <v>5 al 10</v>
      </c>
      <c r="F59" s="156">
        <v>2</v>
      </c>
      <c r="G59" s="157" t="s">
        <v>249</v>
      </c>
      <c r="H59" s="157" t="s">
        <v>66</v>
      </c>
      <c r="I59" s="155" t="s">
        <v>92</v>
      </c>
      <c r="J59" s="148" t="s">
        <v>361</v>
      </c>
      <c r="K59" s="158">
        <f t="shared" si="1"/>
        <v>28928</v>
      </c>
      <c r="L59" s="158">
        <f t="shared" si="2"/>
        <v>43391</v>
      </c>
      <c r="M59" s="158">
        <f t="shared" si="3"/>
        <v>72319</v>
      </c>
      <c r="N59" s="150"/>
      <c r="O59" s="150"/>
      <c r="P59" s="150"/>
      <c r="Q59" s="150"/>
      <c r="R59" s="150"/>
      <c r="S59" s="150"/>
      <c r="X59" s="187" t="s">
        <v>394</v>
      </c>
      <c r="Y59" s="188"/>
      <c r="Z59" s="188" t="s">
        <v>442</v>
      </c>
      <c r="AA59" s="188" t="s">
        <v>396</v>
      </c>
    </row>
    <row r="60" spans="1:27" ht="14.25" customHeight="1">
      <c r="A60" s="152">
        <v>54</v>
      </c>
      <c r="B60" s="153" t="s">
        <v>443</v>
      </c>
      <c r="C60" s="154" t="s">
        <v>444</v>
      </c>
      <c r="D60" s="155" t="s">
        <v>63</v>
      </c>
      <c r="E60" s="156" t="str">
        <f t="shared" si="0"/>
        <v>5 al 10</v>
      </c>
      <c r="F60" s="156">
        <v>2</v>
      </c>
      <c r="G60" s="157" t="s">
        <v>147</v>
      </c>
      <c r="H60" s="157" t="s">
        <v>148</v>
      </c>
      <c r="I60" s="155" t="s">
        <v>92</v>
      </c>
      <c r="J60" s="148" t="s">
        <v>445</v>
      </c>
      <c r="K60" s="158">
        <f t="shared" si="1"/>
        <v>28928</v>
      </c>
      <c r="L60" s="158">
        <f t="shared" si="2"/>
        <v>43391</v>
      </c>
      <c r="M60" s="158">
        <f t="shared" si="3"/>
        <v>72319</v>
      </c>
      <c r="N60" s="150"/>
      <c r="O60" s="150"/>
      <c r="P60" s="150"/>
      <c r="Q60" s="150"/>
      <c r="R60" s="150"/>
      <c r="S60" s="150"/>
      <c r="X60" s="187" t="s">
        <v>394</v>
      </c>
      <c r="Y60" s="188"/>
      <c r="Z60" s="188" t="s">
        <v>446</v>
      </c>
      <c r="AA60" s="188" t="s">
        <v>396</v>
      </c>
    </row>
    <row r="61" spans="1:27" ht="14.25" customHeight="1">
      <c r="A61" s="152">
        <v>55</v>
      </c>
      <c r="B61" s="153" t="s">
        <v>447</v>
      </c>
      <c r="C61" s="154" t="s">
        <v>448</v>
      </c>
      <c r="D61" s="155" t="s">
        <v>63</v>
      </c>
      <c r="E61" s="156" t="str">
        <f t="shared" si="0"/>
        <v>5 al 10</v>
      </c>
      <c r="F61" s="156">
        <v>2</v>
      </c>
      <c r="G61" s="157" t="s">
        <v>212</v>
      </c>
      <c r="H61" s="157" t="s">
        <v>213</v>
      </c>
      <c r="I61" s="155" t="s">
        <v>92</v>
      </c>
      <c r="J61" s="148" t="s">
        <v>417</v>
      </c>
      <c r="K61" s="158">
        <f t="shared" si="1"/>
        <v>28928</v>
      </c>
      <c r="L61" s="158">
        <f t="shared" si="2"/>
        <v>43391</v>
      </c>
      <c r="M61" s="158">
        <f t="shared" si="3"/>
        <v>72319</v>
      </c>
      <c r="N61" s="150"/>
      <c r="O61" s="150"/>
      <c r="P61" s="150"/>
      <c r="Q61" s="150"/>
      <c r="R61" s="150"/>
      <c r="S61" s="150"/>
      <c r="X61" s="187" t="s">
        <v>394</v>
      </c>
      <c r="Y61" s="188"/>
      <c r="Z61" s="188" t="s">
        <v>449</v>
      </c>
      <c r="AA61" s="188" t="s">
        <v>396</v>
      </c>
    </row>
    <row r="62" spans="1:27" ht="14.25" customHeight="1">
      <c r="A62" s="152">
        <v>56</v>
      </c>
      <c r="B62" s="153" t="s">
        <v>450</v>
      </c>
      <c r="C62" s="154" t="s">
        <v>451</v>
      </c>
      <c r="D62" s="155" t="s">
        <v>63</v>
      </c>
      <c r="E62" s="156" t="str">
        <f t="shared" si="0"/>
        <v>5 al 10</v>
      </c>
      <c r="F62" s="156">
        <v>2</v>
      </c>
      <c r="G62" s="157" t="s">
        <v>169</v>
      </c>
      <c r="H62" s="167" t="s">
        <v>170</v>
      </c>
      <c r="I62" s="155" t="s">
        <v>92</v>
      </c>
      <c r="J62" s="148" t="s">
        <v>452</v>
      </c>
      <c r="K62" s="158">
        <f t="shared" si="1"/>
        <v>28928</v>
      </c>
      <c r="L62" s="158">
        <f t="shared" si="2"/>
        <v>43391</v>
      </c>
      <c r="M62" s="158">
        <f t="shared" si="3"/>
        <v>72319</v>
      </c>
      <c r="N62" s="150"/>
      <c r="O62" s="150"/>
      <c r="P62" s="150"/>
      <c r="Q62" s="150"/>
      <c r="R62" s="150"/>
      <c r="S62" s="150"/>
      <c r="X62" s="187" t="s">
        <v>394</v>
      </c>
      <c r="Y62" s="188"/>
      <c r="Z62" s="188" t="s">
        <v>453</v>
      </c>
      <c r="AA62" s="188" t="s">
        <v>396</v>
      </c>
    </row>
    <row r="63" spans="1:27" ht="14.25" customHeight="1">
      <c r="A63" s="152">
        <v>57</v>
      </c>
      <c r="B63" s="153" t="s">
        <v>454</v>
      </c>
      <c r="C63" s="154" t="s">
        <v>455</v>
      </c>
      <c r="D63" s="155" t="s">
        <v>63</v>
      </c>
      <c r="E63" s="156" t="str">
        <f t="shared" si="0"/>
        <v>5 al 10</v>
      </c>
      <c r="F63" s="156">
        <v>2</v>
      </c>
      <c r="G63" s="157" t="s">
        <v>147</v>
      </c>
      <c r="H63" s="157" t="s">
        <v>148</v>
      </c>
      <c r="I63" s="155" t="s">
        <v>92</v>
      </c>
      <c r="J63" s="148" t="s">
        <v>456</v>
      </c>
      <c r="K63" s="158">
        <f t="shared" si="1"/>
        <v>28928</v>
      </c>
      <c r="L63" s="158">
        <f t="shared" si="2"/>
        <v>43391</v>
      </c>
      <c r="M63" s="158">
        <f t="shared" si="3"/>
        <v>72319</v>
      </c>
      <c r="N63" s="150"/>
      <c r="O63" s="150"/>
      <c r="P63" s="150"/>
      <c r="Q63" s="150"/>
      <c r="R63" s="150"/>
      <c r="S63" s="150"/>
      <c r="X63" s="187" t="s">
        <v>394</v>
      </c>
      <c r="Y63" s="188"/>
      <c r="Z63" s="188" t="s">
        <v>457</v>
      </c>
      <c r="AA63" s="188" t="s">
        <v>396</v>
      </c>
    </row>
    <row r="64" spans="1:27" ht="14.25" customHeight="1">
      <c r="A64" s="152">
        <v>58</v>
      </c>
      <c r="B64" s="153" t="s">
        <v>458</v>
      </c>
      <c r="C64" s="154" t="s">
        <v>459</v>
      </c>
      <c r="D64" s="155" t="s">
        <v>63</v>
      </c>
      <c r="E64" s="156" t="str">
        <f t="shared" si="0"/>
        <v>5 al 10</v>
      </c>
      <c r="F64" s="156">
        <v>2</v>
      </c>
      <c r="G64" s="157" t="s">
        <v>169</v>
      </c>
      <c r="H64" s="167" t="s">
        <v>170</v>
      </c>
      <c r="I64" s="155" t="s">
        <v>92</v>
      </c>
      <c r="J64" s="148" t="s">
        <v>361</v>
      </c>
      <c r="K64" s="158">
        <f t="shared" si="1"/>
        <v>28928</v>
      </c>
      <c r="L64" s="158">
        <f t="shared" si="2"/>
        <v>43391</v>
      </c>
      <c r="M64" s="158">
        <f t="shared" si="3"/>
        <v>72319</v>
      </c>
      <c r="N64" s="150"/>
      <c r="O64" s="150"/>
      <c r="P64" s="150"/>
      <c r="Q64" s="150"/>
      <c r="R64" s="150"/>
      <c r="S64" s="150"/>
      <c r="X64" s="187" t="s">
        <v>394</v>
      </c>
      <c r="Y64" s="188"/>
      <c r="Z64" s="188" t="s">
        <v>460</v>
      </c>
      <c r="AA64" s="188" t="s">
        <v>396</v>
      </c>
    </row>
    <row r="65" spans="1:27" ht="14.25" customHeight="1">
      <c r="A65" s="152">
        <v>59</v>
      </c>
      <c r="B65" s="153" t="s">
        <v>461</v>
      </c>
      <c r="C65" s="154" t="s">
        <v>462</v>
      </c>
      <c r="D65" s="155" t="s">
        <v>63</v>
      </c>
      <c r="E65" s="156" t="str">
        <f t="shared" si="0"/>
        <v>5 al 10</v>
      </c>
      <c r="F65" s="156">
        <v>2</v>
      </c>
      <c r="G65" s="157" t="s">
        <v>169</v>
      </c>
      <c r="H65" s="167" t="s">
        <v>170</v>
      </c>
      <c r="I65" s="155" t="s">
        <v>207</v>
      </c>
      <c r="J65" s="148" t="s">
        <v>296</v>
      </c>
      <c r="K65" s="158">
        <f t="shared" si="1"/>
        <v>28928</v>
      </c>
      <c r="L65" s="158">
        <f t="shared" si="2"/>
        <v>43391</v>
      </c>
      <c r="M65" s="158">
        <f t="shared" si="3"/>
        <v>72319</v>
      </c>
      <c r="N65" s="150"/>
      <c r="O65" s="150"/>
      <c r="P65" s="150"/>
      <c r="Q65" s="150"/>
      <c r="R65" s="150"/>
      <c r="S65" s="150"/>
      <c r="X65" s="187" t="s">
        <v>394</v>
      </c>
      <c r="Y65" s="188"/>
      <c r="Z65" s="188" t="s">
        <v>463</v>
      </c>
      <c r="AA65" s="188" t="s">
        <v>396</v>
      </c>
    </row>
    <row r="66" spans="1:27" ht="14.25" customHeight="1">
      <c r="A66" s="152">
        <v>60</v>
      </c>
      <c r="B66" s="153" t="s">
        <v>464</v>
      </c>
      <c r="C66" s="186" t="s">
        <v>465</v>
      </c>
      <c r="D66" s="155" t="s">
        <v>63</v>
      </c>
      <c r="E66" s="156" t="str">
        <f t="shared" si="0"/>
        <v>5 al 10</v>
      </c>
      <c r="F66" s="156">
        <v>2</v>
      </c>
      <c r="G66" s="157" t="s">
        <v>249</v>
      </c>
      <c r="H66" s="157" t="s">
        <v>66</v>
      </c>
      <c r="I66" s="155" t="s">
        <v>92</v>
      </c>
      <c r="J66" s="148" t="s">
        <v>92</v>
      </c>
      <c r="K66" s="158">
        <f t="shared" si="1"/>
        <v>28928</v>
      </c>
      <c r="L66" s="158">
        <f t="shared" si="2"/>
        <v>43391</v>
      </c>
      <c r="M66" s="158">
        <f t="shared" si="3"/>
        <v>72319</v>
      </c>
      <c r="N66" s="150"/>
      <c r="O66" s="150"/>
      <c r="P66" s="150"/>
      <c r="Q66" s="150"/>
      <c r="R66" s="150"/>
      <c r="S66" s="150"/>
      <c r="X66" s="187" t="s">
        <v>394</v>
      </c>
      <c r="Y66" s="188"/>
      <c r="Z66" s="188" t="s">
        <v>466</v>
      </c>
      <c r="AA66" s="188" t="s">
        <v>396</v>
      </c>
    </row>
    <row r="67" spans="1:27" ht="14.25" customHeight="1">
      <c r="A67" s="152">
        <v>61</v>
      </c>
      <c r="B67" s="153" t="s">
        <v>467</v>
      </c>
      <c r="C67" s="154" t="s">
        <v>468</v>
      </c>
      <c r="D67" s="155" t="s">
        <v>63</v>
      </c>
      <c r="E67" s="156" t="str">
        <f t="shared" si="0"/>
        <v>5 al 10</v>
      </c>
      <c r="F67" s="156">
        <v>2</v>
      </c>
      <c r="G67" s="157" t="s">
        <v>147</v>
      </c>
      <c r="H67" s="157" t="s">
        <v>148</v>
      </c>
      <c r="I67" s="155" t="s">
        <v>92</v>
      </c>
      <c r="J67" s="148" t="s">
        <v>452</v>
      </c>
      <c r="K67" s="158">
        <f t="shared" si="1"/>
        <v>28928</v>
      </c>
      <c r="L67" s="158">
        <f t="shared" si="2"/>
        <v>43391</v>
      </c>
      <c r="M67" s="158">
        <f t="shared" si="3"/>
        <v>72319</v>
      </c>
      <c r="N67" s="150"/>
      <c r="O67" s="150"/>
      <c r="P67" s="150"/>
      <c r="Q67" s="150"/>
      <c r="R67" s="150"/>
      <c r="S67" s="150"/>
      <c r="X67" s="187" t="s">
        <v>394</v>
      </c>
      <c r="Y67" s="188"/>
      <c r="Z67" s="188" t="s">
        <v>469</v>
      </c>
      <c r="AA67" s="188" t="s">
        <v>396</v>
      </c>
    </row>
    <row r="68" spans="1:27" ht="14.25" customHeight="1">
      <c r="A68" s="152">
        <v>62</v>
      </c>
      <c r="B68" s="153" t="s">
        <v>470</v>
      </c>
      <c r="C68" s="154" t="s">
        <v>471</v>
      </c>
      <c r="D68" s="155" t="s">
        <v>63</v>
      </c>
      <c r="E68" s="156" t="str">
        <f t="shared" si="0"/>
        <v>5 al 10</v>
      </c>
      <c r="F68" s="156">
        <v>2</v>
      </c>
      <c r="G68" s="181" t="s">
        <v>328</v>
      </c>
      <c r="H68" s="157" t="s">
        <v>342</v>
      </c>
      <c r="I68" s="155" t="s">
        <v>472</v>
      </c>
      <c r="J68" s="148" t="s">
        <v>472</v>
      </c>
      <c r="K68" s="158">
        <f t="shared" si="1"/>
        <v>28928</v>
      </c>
      <c r="L68" s="158">
        <f t="shared" si="2"/>
        <v>43391</v>
      </c>
      <c r="M68" s="158">
        <f t="shared" si="3"/>
        <v>72319</v>
      </c>
      <c r="N68" s="150"/>
      <c r="O68" s="150"/>
      <c r="P68" s="150"/>
      <c r="Q68" s="150"/>
      <c r="R68" s="150"/>
      <c r="S68" s="150"/>
      <c r="X68" s="187" t="s">
        <v>394</v>
      </c>
      <c r="Y68" s="188"/>
      <c r="Z68" s="188" t="s">
        <v>473</v>
      </c>
      <c r="AA68" s="188" t="s">
        <v>396</v>
      </c>
    </row>
    <row r="69" spans="1:27" ht="14.25" customHeight="1">
      <c r="A69" s="152">
        <v>63</v>
      </c>
      <c r="B69" s="153" t="s">
        <v>474</v>
      </c>
      <c r="C69" s="154" t="s">
        <v>475</v>
      </c>
      <c r="D69" s="155" t="s">
        <v>63</v>
      </c>
      <c r="E69" s="156" t="str">
        <f t="shared" si="0"/>
        <v>5 al 10</v>
      </c>
      <c r="F69" s="156">
        <v>2</v>
      </c>
      <c r="G69" s="157" t="s">
        <v>249</v>
      </c>
      <c r="H69" s="157" t="s">
        <v>220</v>
      </c>
      <c r="I69" s="155" t="s">
        <v>92</v>
      </c>
      <c r="J69" s="148" t="s">
        <v>476</v>
      </c>
      <c r="K69" s="158">
        <f t="shared" si="1"/>
        <v>28928</v>
      </c>
      <c r="L69" s="158">
        <f t="shared" si="2"/>
        <v>43391</v>
      </c>
      <c r="M69" s="158">
        <f t="shared" si="3"/>
        <v>72319</v>
      </c>
      <c r="N69" s="150"/>
      <c r="O69" s="150"/>
      <c r="P69" s="150"/>
      <c r="Q69" s="150"/>
      <c r="R69" s="150"/>
      <c r="S69" s="150"/>
      <c r="X69" s="187" t="s">
        <v>394</v>
      </c>
      <c r="Y69" s="188"/>
      <c r="Z69" s="188" t="s">
        <v>477</v>
      </c>
      <c r="AA69" s="188" t="s">
        <v>396</v>
      </c>
    </row>
    <row r="70" spans="1:27" ht="14.25" customHeight="1">
      <c r="A70" s="152">
        <v>64</v>
      </c>
      <c r="B70" s="153" t="s">
        <v>478</v>
      </c>
      <c r="C70" s="154" t="s">
        <v>479</v>
      </c>
      <c r="D70" s="155" t="s">
        <v>63</v>
      </c>
      <c r="E70" s="156" t="str">
        <f t="shared" si="0"/>
        <v>5 al 10</v>
      </c>
      <c r="F70" s="156">
        <v>2</v>
      </c>
      <c r="G70" s="157" t="s">
        <v>180</v>
      </c>
      <c r="H70" s="167" t="s">
        <v>181</v>
      </c>
      <c r="I70" s="155" t="s">
        <v>92</v>
      </c>
      <c r="J70" s="148" t="s">
        <v>480</v>
      </c>
      <c r="K70" s="158">
        <f t="shared" si="1"/>
        <v>28928</v>
      </c>
      <c r="L70" s="158">
        <f t="shared" si="2"/>
        <v>43391</v>
      </c>
      <c r="M70" s="158">
        <f t="shared" si="3"/>
        <v>72319</v>
      </c>
      <c r="N70" s="150"/>
      <c r="O70" s="150"/>
      <c r="P70" s="150"/>
      <c r="Q70" s="150"/>
      <c r="R70" s="150"/>
      <c r="S70" s="150"/>
      <c r="X70" s="187" t="s">
        <v>394</v>
      </c>
      <c r="Y70" s="188"/>
      <c r="Z70" s="188" t="s">
        <v>481</v>
      </c>
      <c r="AA70" s="188" t="s">
        <v>396</v>
      </c>
    </row>
    <row r="71" spans="1:27" ht="14.25" customHeight="1">
      <c r="A71" s="152">
        <v>65</v>
      </c>
      <c r="B71" s="153" t="s">
        <v>482</v>
      </c>
      <c r="C71" s="154" t="s">
        <v>483</v>
      </c>
      <c r="D71" s="155" t="s">
        <v>63</v>
      </c>
      <c r="E71" s="156" t="str">
        <f t="shared" si="0"/>
        <v>5 al 10</v>
      </c>
      <c r="F71" s="156">
        <v>2</v>
      </c>
      <c r="G71" s="181" t="s">
        <v>212</v>
      </c>
      <c r="H71" s="157" t="s">
        <v>213</v>
      </c>
      <c r="I71" s="155" t="s">
        <v>269</v>
      </c>
      <c r="J71" s="148" t="s">
        <v>270</v>
      </c>
      <c r="K71" s="158">
        <f t="shared" si="1"/>
        <v>28928</v>
      </c>
      <c r="L71" s="158">
        <f t="shared" si="2"/>
        <v>43391</v>
      </c>
      <c r="M71" s="158">
        <f t="shared" si="3"/>
        <v>72319</v>
      </c>
      <c r="N71" s="150"/>
      <c r="O71" s="150"/>
      <c r="P71" s="150"/>
      <c r="Q71" s="150"/>
      <c r="R71" s="150"/>
      <c r="S71" s="150"/>
      <c r="X71" s="163">
        <v>18</v>
      </c>
      <c r="Y71" s="148">
        <v>2021</v>
      </c>
      <c r="Z71" s="148" t="s">
        <v>484</v>
      </c>
      <c r="AA71" s="148" t="s">
        <v>263</v>
      </c>
    </row>
    <row r="72" spans="1:27" ht="14.25" customHeight="1">
      <c r="A72" s="152">
        <v>66</v>
      </c>
      <c r="B72" s="153" t="s">
        <v>485</v>
      </c>
      <c r="C72" s="154" t="s">
        <v>486</v>
      </c>
      <c r="D72" s="155" t="s">
        <v>63</v>
      </c>
      <c r="E72" s="156" t="str">
        <f t="shared" si="0"/>
        <v>5 al 10</v>
      </c>
      <c r="F72" s="156">
        <v>2</v>
      </c>
      <c r="G72" s="157" t="s">
        <v>249</v>
      </c>
      <c r="H72" s="157" t="s">
        <v>66</v>
      </c>
      <c r="I72" s="155" t="s">
        <v>92</v>
      </c>
      <c r="J72" s="148" t="s">
        <v>487</v>
      </c>
      <c r="K72" s="158">
        <f t="shared" si="1"/>
        <v>28928</v>
      </c>
      <c r="L72" s="158">
        <f t="shared" si="2"/>
        <v>43391</v>
      </c>
      <c r="M72" s="158">
        <f t="shared" si="3"/>
        <v>72319</v>
      </c>
      <c r="N72" s="150"/>
      <c r="O72" s="150"/>
      <c r="P72" s="150"/>
      <c r="Q72" s="150"/>
      <c r="R72" s="150"/>
      <c r="S72" s="150"/>
      <c r="X72" s="163">
        <v>18</v>
      </c>
      <c r="Y72" s="148">
        <v>2021</v>
      </c>
      <c r="Z72" s="148" t="s">
        <v>488</v>
      </c>
      <c r="AA72" s="148" t="s">
        <v>263</v>
      </c>
    </row>
    <row r="73" spans="1:27" ht="14.25" customHeight="1">
      <c r="A73" s="152">
        <v>67</v>
      </c>
      <c r="B73" s="153" t="s">
        <v>489</v>
      </c>
      <c r="C73" s="154" t="s">
        <v>490</v>
      </c>
      <c r="D73" s="155" t="s">
        <v>63</v>
      </c>
      <c r="E73" s="156" t="str">
        <f t="shared" si="0"/>
        <v>5 al 10</v>
      </c>
      <c r="F73" s="156">
        <v>2</v>
      </c>
      <c r="G73" s="157" t="s">
        <v>212</v>
      </c>
      <c r="H73" s="157" t="s">
        <v>213</v>
      </c>
      <c r="I73" s="155" t="s">
        <v>491</v>
      </c>
      <c r="J73" s="148" t="s">
        <v>366</v>
      </c>
      <c r="K73" s="158">
        <f t="shared" si="1"/>
        <v>28928</v>
      </c>
      <c r="L73" s="158">
        <f t="shared" si="2"/>
        <v>43391</v>
      </c>
      <c r="M73" s="158">
        <f t="shared" si="3"/>
        <v>72319</v>
      </c>
      <c r="N73" s="150"/>
      <c r="O73" s="150"/>
      <c r="P73" s="150"/>
      <c r="Q73" s="150"/>
      <c r="R73" s="150"/>
      <c r="S73" s="150"/>
      <c r="X73" s="163">
        <v>18</v>
      </c>
      <c r="Y73" s="148">
        <v>2021</v>
      </c>
      <c r="Z73" s="148" t="s">
        <v>492</v>
      </c>
      <c r="AA73" s="148" t="s">
        <v>263</v>
      </c>
    </row>
    <row r="74" spans="1:27" ht="14.25" customHeight="1">
      <c r="A74" s="152">
        <v>68</v>
      </c>
      <c r="B74" s="153" t="s">
        <v>493</v>
      </c>
      <c r="C74" s="184" t="s">
        <v>494</v>
      </c>
      <c r="D74" s="155" t="s">
        <v>63</v>
      </c>
      <c r="E74" s="156" t="str">
        <f t="shared" si="0"/>
        <v>5 al 10</v>
      </c>
      <c r="F74" s="156">
        <v>2</v>
      </c>
      <c r="G74" s="157" t="s">
        <v>205</v>
      </c>
      <c r="H74" s="181" t="s">
        <v>227</v>
      </c>
      <c r="I74" s="155" t="s">
        <v>361</v>
      </c>
      <c r="J74" s="148" t="s">
        <v>182</v>
      </c>
      <c r="K74" s="158">
        <f t="shared" si="1"/>
        <v>28928</v>
      </c>
      <c r="L74" s="158">
        <f t="shared" si="2"/>
        <v>43391</v>
      </c>
      <c r="M74" s="158">
        <f t="shared" si="3"/>
        <v>72319</v>
      </c>
      <c r="N74" s="150"/>
      <c r="O74" s="150"/>
      <c r="P74" s="150"/>
      <c r="Q74" s="150"/>
      <c r="R74" s="150"/>
      <c r="S74" s="150"/>
      <c r="X74" s="163">
        <v>18</v>
      </c>
      <c r="Y74" s="148">
        <v>2021</v>
      </c>
      <c r="Z74" s="148" t="s">
        <v>495</v>
      </c>
      <c r="AA74" s="148" t="s">
        <v>263</v>
      </c>
    </row>
    <row r="75" spans="1:27" ht="14.25" customHeight="1">
      <c r="A75" s="152">
        <v>69</v>
      </c>
      <c r="B75" s="153" t="s">
        <v>496</v>
      </c>
      <c r="C75" s="154" t="s">
        <v>497</v>
      </c>
      <c r="D75" s="155" t="s">
        <v>63</v>
      </c>
      <c r="E75" s="156" t="str">
        <f t="shared" si="0"/>
        <v>5 al 10</v>
      </c>
      <c r="F75" s="156">
        <v>2</v>
      </c>
      <c r="G75" s="157" t="s">
        <v>197</v>
      </c>
      <c r="H75" s="157" t="s">
        <v>198</v>
      </c>
      <c r="I75" s="155" t="s">
        <v>498</v>
      </c>
      <c r="J75" s="148" t="s">
        <v>499</v>
      </c>
      <c r="K75" s="158">
        <f t="shared" si="1"/>
        <v>28928</v>
      </c>
      <c r="L75" s="158">
        <f t="shared" si="2"/>
        <v>43391</v>
      </c>
      <c r="M75" s="158">
        <f t="shared" si="3"/>
        <v>72319</v>
      </c>
      <c r="N75" s="150"/>
      <c r="O75" s="150"/>
      <c r="P75" s="150"/>
      <c r="Q75" s="150"/>
      <c r="R75" s="150"/>
      <c r="S75" s="150"/>
      <c r="X75" s="163">
        <v>18</v>
      </c>
      <c r="Y75" s="148">
        <v>2021</v>
      </c>
      <c r="Z75" s="148" t="s">
        <v>500</v>
      </c>
      <c r="AA75" s="148" t="s">
        <v>263</v>
      </c>
    </row>
    <row r="76" spans="1:27" ht="14.25" customHeight="1">
      <c r="A76" s="152">
        <v>70</v>
      </c>
      <c r="B76" s="153" t="s">
        <v>501</v>
      </c>
      <c r="C76" s="154" t="s">
        <v>502</v>
      </c>
      <c r="D76" s="155" t="s">
        <v>63</v>
      </c>
      <c r="E76" s="156" t="str">
        <f t="shared" si="0"/>
        <v>5 al 10</v>
      </c>
      <c r="F76" s="156">
        <v>2</v>
      </c>
      <c r="G76" s="157" t="s">
        <v>212</v>
      </c>
      <c r="H76" s="157" t="s">
        <v>213</v>
      </c>
      <c r="I76" s="155" t="s">
        <v>190</v>
      </c>
      <c r="J76" s="148" t="s">
        <v>452</v>
      </c>
      <c r="K76" s="158">
        <f t="shared" si="1"/>
        <v>28928</v>
      </c>
      <c r="L76" s="158">
        <f t="shared" si="2"/>
        <v>43391</v>
      </c>
      <c r="M76" s="158">
        <f t="shared" si="3"/>
        <v>72319</v>
      </c>
      <c r="N76" s="150"/>
      <c r="O76" s="150"/>
      <c r="P76" s="150"/>
      <c r="Q76" s="150"/>
      <c r="R76" s="150"/>
      <c r="S76" s="150"/>
      <c r="X76" s="163">
        <v>18</v>
      </c>
      <c r="Y76" s="148">
        <v>2021</v>
      </c>
      <c r="Z76" s="148" t="s">
        <v>503</v>
      </c>
      <c r="AA76" s="148" t="s">
        <v>263</v>
      </c>
    </row>
    <row r="77" spans="1:27" ht="14.25" customHeight="1">
      <c r="A77" s="152">
        <v>71</v>
      </c>
      <c r="B77" s="153" t="s">
        <v>504</v>
      </c>
      <c r="C77" s="154" t="s">
        <v>505</v>
      </c>
      <c r="D77" s="155" t="s">
        <v>63</v>
      </c>
      <c r="E77" s="156" t="str">
        <f t="shared" si="0"/>
        <v>5 al 10</v>
      </c>
      <c r="F77" s="156">
        <v>2</v>
      </c>
      <c r="G77" s="157" t="s">
        <v>169</v>
      </c>
      <c r="H77" s="167" t="s">
        <v>170</v>
      </c>
      <c r="I77" s="155" t="s">
        <v>92</v>
      </c>
      <c r="J77" s="148" t="s">
        <v>92</v>
      </c>
      <c r="K77" s="158">
        <f t="shared" si="1"/>
        <v>28928</v>
      </c>
      <c r="L77" s="158">
        <f t="shared" si="2"/>
        <v>43391</v>
      </c>
      <c r="M77" s="158">
        <f t="shared" si="3"/>
        <v>72319</v>
      </c>
      <c r="N77" s="150"/>
      <c r="O77" s="150"/>
      <c r="P77" s="150"/>
      <c r="Q77" s="150"/>
      <c r="R77" s="150"/>
      <c r="S77" s="150"/>
      <c r="X77" s="163">
        <v>18</v>
      </c>
      <c r="Y77" s="148">
        <v>2021</v>
      </c>
      <c r="Z77" s="148" t="s">
        <v>506</v>
      </c>
      <c r="AA77" s="148" t="s">
        <v>263</v>
      </c>
    </row>
    <row r="78" spans="1:27" ht="14.25" customHeight="1">
      <c r="A78" s="152">
        <v>72</v>
      </c>
      <c r="B78" s="153" t="s">
        <v>507</v>
      </c>
      <c r="C78" s="154" t="s">
        <v>508</v>
      </c>
      <c r="D78" s="155" t="s">
        <v>251</v>
      </c>
      <c r="E78" s="156" t="str">
        <f t="shared" si="0"/>
        <v>11 al 21</v>
      </c>
      <c r="F78" s="156">
        <v>3</v>
      </c>
      <c r="G78" s="157" t="s">
        <v>328</v>
      </c>
      <c r="H78" s="157" t="s">
        <v>342</v>
      </c>
      <c r="I78" s="155" t="s">
        <v>92</v>
      </c>
      <c r="J78" s="148" t="s">
        <v>361</v>
      </c>
      <c r="K78" s="158">
        <f t="shared" si="1"/>
        <v>23477</v>
      </c>
      <c r="L78" s="158">
        <f t="shared" si="2"/>
        <v>32215</v>
      </c>
      <c r="M78" s="158">
        <f t="shared" si="3"/>
        <v>58692</v>
      </c>
      <c r="N78" s="150"/>
      <c r="O78" s="150"/>
      <c r="P78" s="150"/>
      <c r="Q78" s="150"/>
      <c r="R78" s="150"/>
      <c r="S78" s="150"/>
      <c r="X78" s="163">
        <v>81</v>
      </c>
      <c r="Y78" s="148">
        <v>2021</v>
      </c>
      <c r="Z78" s="148" t="s">
        <v>509</v>
      </c>
      <c r="AA78" s="148" t="s">
        <v>510</v>
      </c>
    </row>
    <row r="79" spans="1:27" ht="14.25" customHeight="1">
      <c r="A79" s="152">
        <v>73</v>
      </c>
      <c r="B79" s="153" t="s">
        <v>511</v>
      </c>
      <c r="C79" s="154" t="s">
        <v>512</v>
      </c>
      <c r="D79" s="166" t="s">
        <v>158</v>
      </c>
      <c r="E79" s="156" t="str">
        <f t="shared" si="0"/>
        <v>A al 4</v>
      </c>
      <c r="F79" s="156">
        <v>1</v>
      </c>
      <c r="G79" s="167" t="s">
        <v>169</v>
      </c>
      <c r="H79" s="167" t="s">
        <v>206</v>
      </c>
      <c r="I79" s="155" t="s">
        <v>92</v>
      </c>
      <c r="J79" s="148" t="s">
        <v>92</v>
      </c>
      <c r="K79" s="158">
        <f t="shared" si="1"/>
        <v>31448</v>
      </c>
      <c r="L79" s="158">
        <f t="shared" si="2"/>
        <v>47173</v>
      </c>
      <c r="M79" s="158">
        <f t="shared" si="3"/>
        <v>78621</v>
      </c>
      <c r="N79" s="150"/>
      <c r="O79" s="150"/>
      <c r="P79" s="150"/>
      <c r="Q79" s="150"/>
      <c r="R79" s="150"/>
      <c r="S79" s="150"/>
      <c r="X79" s="163">
        <v>81</v>
      </c>
      <c r="Y79" s="148">
        <v>2021</v>
      </c>
      <c r="Z79" s="148" t="s">
        <v>513</v>
      </c>
      <c r="AA79" s="148" t="s">
        <v>510</v>
      </c>
    </row>
    <row r="80" spans="1:27" ht="14.25" customHeight="1">
      <c r="A80" s="152">
        <v>74</v>
      </c>
      <c r="B80" s="153" t="s">
        <v>514</v>
      </c>
      <c r="C80" s="154" t="s">
        <v>515</v>
      </c>
      <c r="D80" s="166" t="s">
        <v>63</v>
      </c>
      <c r="E80" s="156" t="str">
        <f t="shared" si="0"/>
        <v>5 al 10</v>
      </c>
      <c r="F80" s="156">
        <v>2</v>
      </c>
      <c r="G80" s="167" t="s">
        <v>516</v>
      </c>
      <c r="H80" s="167" t="s">
        <v>170</v>
      </c>
      <c r="I80" s="155" t="s">
        <v>92</v>
      </c>
      <c r="J80" s="148" t="s">
        <v>312</v>
      </c>
      <c r="K80" s="158">
        <f t="shared" si="1"/>
        <v>28928</v>
      </c>
      <c r="L80" s="158">
        <f t="shared" si="2"/>
        <v>43391</v>
      </c>
      <c r="M80" s="158">
        <f t="shared" si="3"/>
        <v>72319</v>
      </c>
      <c r="N80" s="150"/>
      <c r="O80" s="150"/>
      <c r="P80" s="150"/>
      <c r="Q80" s="150"/>
      <c r="R80" s="150"/>
      <c r="S80" s="150"/>
      <c r="X80" s="163">
        <v>81</v>
      </c>
      <c r="Y80" s="148">
        <v>2021</v>
      </c>
      <c r="Z80" s="148" t="s">
        <v>517</v>
      </c>
      <c r="AA80" s="148" t="s">
        <v>510</v>
      </c>
    </row>
    <row r="81" spans="1:27" ht="14.25" customHeight="1">
      <c r="A81" s="152">
        <v>75</v>
      </c>
      <c r="B81" s="153" t="s">
        <v>518</v>
      </c>
      <c r="C81" s="154" t="s">
        <v>519</v>
      </c>
      <c r="D81" s="155" t="s">
        <v>63</v>
      </c>
      <c r="E81" s="156" t="str">
        <f t="shared" si="0"/>
        <v>5 al 10</v>
      </c>
      <c r="F81" s="156">
        <v>2</v>
      </c>
      <c r="G81" s="157" t="s">
        <v>328</v>
      </c>
      <c r="H81" s="157" t="s">
        <v>342</v>
      </c>
      <c r="I81" s="155" t="s">
        <v>92</v>
      </c>
      <c r="J81" s="148" t="s">
        <v>236</v>
      </c>
      <c r="K81" s="158">
        <f t="shared" si="1"/>
        <v>28928</v>
      </c>
      <c r="L81" s="158">
        <f t="shared" si="2"/>
        <v>43391</v>
      </c>
      <c r="M81" s="158">
        <f t="shared" si="3"/>
        <v>72319</v>
      </c>
      <c r="N81" s="150"/>
      <c r="O81" s="150"/>
      <c r="P81" s="150"/>
      <c r="Q81" s="150"/>
      <c r="R81" s="150"/>
      <c r="S81" s="150"/>
      <c r="X81" s="163">
        <v>81</v>
      </c>
      <c r="Y81" s="148">
        <v>2021</v>
      </c>
      <c r="Z81" s="148" t="s">
        <v>520</v>
      </c>
      <c r="AA81" s="148" t="s">
        <v>510</v>
      </c>
    </row>
    <row r="82" spans="1:27" ht="14.25" customHeight="1">
      <c r="A82" s="152">
        <v>76</v>
      </c>
      <c r="B82" s="153" t="s">
        <v>521</v>
      </c>
      <c r="C82" s="154" t="s">
        <v>522</v>
      </c>
      <c r="D82" s="155" t="s">
        <v>251</v>
      </c>
      <c r="E82" s="156" t="str">
        <f t="shared" si="0"/>
        <v>11 al 21</v>
      </c>
      <c r="F82" s="156">
        <v>3</v>
      </c>
      <c r="G82" s="157" t="s">
        <v>147</v>
      </c>
      <c r="H82" s="157" t="s">
        <v>148</v>
      </c>
      <c r="I82" s="155" t="s">
        <v>92</v>
      </c>
      <c r="J82" s="148" t="s">
        <v>307</v>
      </c>
      <c r="K82" s="158">
        <f t="shared" si="1"/>
        <v>23477</v>
      </c>
      <c r="L82" s="158">
        <f t="shared" si="2"/>
        <v>32215</v>
      </c>
      <c r="M82" s="158">
        <f t="shared" si="3"/>
        <v>58692</v>
      </c>
      <c r="N82" s="150"/>
      <c r="O82" s="150"/>
      <c r="P82" s="150"/>
      <c r="Q82" s="150"/>
      <c r="R82" s="150"/>
      <c r="S82" s="150"/>
      <c r="X82" s="163" t="s">
        <v>523</v>
      </c>
      <c r="Y82" s="148"/>
      <c r="Z82" s="148" t="s">
        <v>524</v>
      </c>
      <c r="AA82" s="148" t="s">
        <v>525</v>
      </c>
    </row>
    <row r="83" spans="1:27" ht="14.25" customHeight="1">
      <c r="A83" s="152">
        <v>77</v>
      </c>
      <c r="B83" s="153" t="s">
        <v>526</v>
      </c>
      <c r="C83" s="154" t="s">
        <v>527</v>
      </c>
      <c r="D83" s="155" t="s">
        <v>63</v>
      </c>
      <c r="E83" s="156" t="str">
        <f t="shared" si="0"/>
        <v>5 al 10</v>
      </c>
      <c r="F83" s="156">
        <v>2</v>
      </c>
      <c r="G83" s="157" t="s">
        <v>205</v>
      </c>
      <c r="H83" s="181" t="s">
        <v>227</v>
      </c>
      <c r="I83" s="155" t="s">
        <v>92</v>
      </c>
      <c r="J83" s="148" t="s">
        <v>456</v>
      </c>
      <c r="K83" s="158">
        <f t="shared" si="1"/>
        <v>28928</v>
      </c>
      <c r="L83" s="158">
        <f t="shared" si="2"/>
        <v>43391</v>
      </c>
      <c r="M83" s="158">
        <f t="shared" si="3"/>
        <v>72319</v>
      </c>
      <c r="N83" s="150"/>
      <c r="O83" s="150"/>
      <c r="P83" s="150"/>
      <c r="Q83" s="150"/>
      <c r="R83" s="150"/>
      <c r="S83" s="150"/>
      <c r="X83" s="174" t="s">
        <v>523</v>
      </c>
      <c r="Y83" s="175"/>
      <c r="Z83" s="175" t="s">
        <v>528</v>
      </c>
      <c r="AA83" s="175" t="s">
        <v>525</v>
      </c>
    </row>
    <row r="84" spans="1:27" ht="14.25" customHeight="1">
      <c r="A84" s="152">
        <v>78</v>
      </c>
      <c r="B84" s="153" t="s">
        <v>529</v>
      </c>
      <c r="C84" s="154" t="s">
        <v>530</v>
      </c>
      <c r="D84" s="155" t="s">
        <v>63</v>
      </c>
      <c r="E84" s="156" t="str">
        <f t="shared" si="0"/>
        <v>5 al 10</v>
      </c>
      <c r="F84" s="156">
        <v>2</v>
      </c>
      <c r="G84" s="157" t="s">
        <v>212</v>
      </c>
      <c r="H84" s="157" t="s">
        <v>213</v>
      </c>
      <c r="I84" s="155" t="s">
        <v>371</v>
      </c>
      <c r="J84" s="148" t="s">
        <v>531</v>
      </c>
      <c r="K84" s="158">
        <f t="shared" si="1"/>
        <v>28928</v>
      </c>
      <c r="L84" s="158">
        <f t="shared" si="2"/>
        <v>43391</v>
      </c>
      <c r="M84" s="158">
        <f t="shared" si="3"/>
        <v>72319</v>
      </c>
      <c r="N84" s="150"/>
      <c r="O84" s="150"/>
      <c r="P84" s="150"/>
      <c r="Q84" s="150"/>
      <c r="R84" s="150"/>
      <c r="S84" s="150"/>
      <c r="X84" s="174" t="s">
        <v>523</v>
      </c>
      <c r="Y84" s="175"/>
      <c r="Z84" s="175" t="s">
        <v>532</v>
      </c>
      <c r="AA84" s="175" t="s">
        <v>525</v>
      </c>
    </row>
    <row r="85" spans="1:27" ht="14.25" customHeight="1">
      <c r="A85" s="152">
        <v>79</v>
      </c>
      <c r="B85" s="153" t="s">
        <v>533</v>
      </c>
      <c r="C85" s="154" t="s">
        <v>534</v>
      </c>
      <c r="D85" s="155" t="s">
        <v>63</v>
      </c>
      <c r="E85" s="156" t="str">
        <f t="shared" si="0"/>
        <v>5 al 10</v>
      </c>
      <c r="F85" s="156">
        <v>2</v>
      </c>
      <c r="G85" s="157" t="s">
        <v>197</v>
      </c>
      <c r="H85" s="157" t="s">
        <v>198</v>
      </c>
      <c r="I85" s="155" t="s">
        <v>207</v>
      </c>
      <c r="J85" s="148" t="s">
        <v>296</v>
      </c>
      <c r="K85" s="158">
        <f t="shared" si="1"/>
        <v>28928</v>
      </c>
      <c r="L85" s="158">
        <f t="shared" si="2"/>
        <v>43391</v>
      </c>
      <c r="M85" s="158">
        <f t="shared" si="3"/>
        <v>72319</v>
      </c>
      <c r="N85" s="150"/>
      <c r="O85" s="150"/>
      <c r="P85" s="150"/>
      <c r="Q85" s="150"/>
      <c r="R85" s="150"/>
      <c r="S85" s="150"/>
      <c r="X85" s="163">
        <v>78</v>
      </c>
      <c r="Y85" s="148">
        <v>2021</v>
      </c>
      <c r="Z85" s="148" t="s">
        <v>535</v>
      </c>
      <c r="AA85" s="148" t="s">
        <v>536</v>
      </c>
    </row>
    <row r="86" spans="1:27" ht="14.25" customHeight="1">
      <c r="A86" s="152">
        <v>80</v>
      </c>
      <c r="B86" s="153" t="s">
        <v>537</v>
      </c>
      <c r="C86" s="154" t="s">
        <v>538</v>
      </c>
      <c r="D86" s="155" t="s">
        <v>63</v>
      </c>
      <c r="E86" s="156" t="str">
        <f t="shared" si="0"/>
        <v>5 al 10</v>
      </c>
      <c r="F86" s="156">
        <v>2</v>
      </c>
      <c r="G86" s="157" t="s">
        <v>169</v>
      </c>
      <c r="H86" s="167" t="s">
        <v>170</v>
      </c>
      <c r="I86" s="155" t="s">
        <v>207</v>
      </c>
      <c r="J86" s="148" t="s">
        <v>539</v>
      </c>
      <c r="K86" s="158">
        <f t="shared" si="1"/>
        <v>28928</v>
      </c>
      <c r="L86" s="158">
        <f t="shared" si="2"/>
        <v>43391</v>
      </c>
      <c r="M86" s="158">
        <f t="shared" si="3"/>
        <v>72319</v>
      </c>
      <c r="N86" s="150"/>
      <c r="O86" s="150"/>
      <c r="P86" s="150"/>
      <c r="Q86" s="150"/>
      <c r="R86" s="150"/>
      <c r="S86" s="150"/>
      <c r="X86" s="163">
        <v>78</v>
      </c>
      <c r="Y86" s="148">
        <v>2021</v>
      </c>
      <c r="Z86" s="148" t="s">
        <v>540</v>
      </c>
      <c r="AA86" s="148" t="s">
        <v>536</v>
      </c>
    </row>
    <row r="87" spans="1:27" ht="14.25" customHeight="1">
      <c r="A87" s="152">
        <v>81</v>
      </c>
      <c r="B87" s="153" t="s">
        <v>541</v>
      </c>
      <c r="C87" s="154" t="s">
        <v>542</v>
      </c>
      <c r="D87" s="155" t="s">
        <v>63</v>
      </c>
      <c r="E87" s="156" t="str">
        <f t="shared" si="0"/>
        <v>5 al 10</v>
      </c>
      <c r="F87" s="156">
        <v>2</v>
      </c>
      <c r="G87" s="157" t="s">
        <v>249</v>
      </c>
      <c r="H87" s="157" t="s">
        <v>66</v>
      </c>
      <c r="I87" s="155" t="s">
        <v>92</v>
      </c>
      <c r="J87" s="148" t="s">
        <v>182</v>
      </c>
      <c r="K87" s="158">
        <f t="shared" si="1"/>
        <v>28928</v>
      </c>
      <c r="L87" s="158">
        <f t="shared" si="2"/>
        <v>43391</v>
      </c>
      <c r="M87" s="158">
        <f t="shared" si="3"/>
        <v>72319</v>
      </c>
      <c r="N87" s="150"/>
      <c r="O87" s="150"/>
      <c r="P87" s="150"/>
      <c r="Q87" s="150"/>
      <c r="R87" s="150"/>
      <c r="S87" s="150"/>
      <c r="X87" s="163">
        <v>78</v>
      </c>
      <c r="Y87" s="148">
        <v>2021</v>
      </c>
      <c r="Z87" s="148" t="s">
        <v>543</v>
      </c>
      <c r="AA87" s="148" t="s">
        <v>536</v>
      </c>
    </row>
    <row r="88" spans="1:27" ht="14.25" customHeight="1">
      <c r="A88" s="152">
        <v>82</v>
      </c>
      <c r="B88" s="153" t="s">
        <v>544</v>
      </c>
      <c r="C88" s="154" t="s">
        <v>545</v>
      </c>
      <c r="D88" s="155" t="s">
        <v>63</v>
      </c>
      <c r="E88" s="156" t="str">
        <f t="shared" si="0"/>
        <v>5 al 10</v>
      </c>
      <c r="F88" s="156">
        <v>2</v>
      </c>
      <c r="G88" s="157" t="s">
        <v>259</v>
      </c>
      <c r="H88" s="157" t="s">
        <v>260</v>
      </c>
      <c r="I88" s="155" t="s">
        <v>92</v>
      </c>
      <c r="J88" s="148" t="s">
        <v>191</v>
      </c>
      <c r="K88" s="158">
        <f t="shared" si="1"/>
        <v>28928</v>
      </c>
      <c r="L88" s="158">
        <f t="shared" si="2"/>
        <v>43391</v>
      </c>
      <c r="M88" s="158">
        <f t="shared" si="3"/>
        <v>72319</v>
      </c>
      <c r="N88" s="150"/>
      <c r="O88" s="150"/>
      <c r="P88" s="150"/>
      <c r="Q88" s="150"/>
      <c r="R88" s="150"/>
      <c r="S88" s="150"/>
      <c r="X88" s="163">
        <v>46</v>
      </c>
      <c r="Y88" s="148">
        <v>2022</v>
      </c>
      <c r="Z88" s="148" t="s">
        <v>546</v>
      </c>
      <c r="AA88" s="148" t="s">
        <v>547</v>
      </c>
    </row>
    <row r="89" spans="1:27" ht="14.25" customHeight="1">
      <c r="A89" s="152">
        <v>83</v>
      </c>
      <c r="B89" s="153" t="s">
        <v>548</v>
      </c>
      <c r="C89" s="154" t="s">
        <v>549</v>
      </c>
      <c r="D89" s="155" t="s">
        <v>63</v>
      </c>
      <c r="E89" s="156" t="str">
        <f t="shared" si="0"/>
        <v>5 al 10</v>
      </c>
      <c r="F89" s="156">
        <v>2</v>
      </c>
      <c r="G89" s="157" t="s">
        <v>169</v>
      </c>
      <c r="H89" s="167" t="s">
        <v>170</v>
      </c>
      <c r="I89" s="155" t="s">
        <v>92</v>
      </c>
      <c r="J89" s="148" t="s">
        <v>92</v>
      </c>
      <c r="K89" s="158">
        <f t="shared" si="1"/>
        <v>28928</v>
      </c>
      <c r="L89" s="158">
        <f t="shared" si="2"/>
        <v>43391</v>
      </c>
      <c r="M89" s="158">
        <f t="shared" si="3"/>
        <v>72319</v>
      </c>
      <c r="N89" s="150"/>
      <c r="O89" s="150"/>
      <c r="P89" s="150"/>
      <c r="Q89" s="150"/>
      <c r="R89" s="150"/>
      <c r="S89" s="150"/>
      <c r="X89" s="163">
        <v>46</v>
      </c>
      <c r="Y89" s="148">
        <v>2022</v>
      </c>
      <c r="Z89" s="148" t="s">
        <v>550</v>
      </c>
      <c r="AA89" s="148" t="s">
        <v>547</v>
      </c>
    </row>
    <row r="90" spans="1:27" ht="14.25" customHeight="1">
      <c r="A90" s="152">
        <v>84</v>
      </c>
      <c r="B90" s="153" t="s">
        <v>551</v>
      </c>
      <c r="C90" s="154" t="s">
        <v>552</v>
      </c>
      <c r="D90" s="155" t="s">
        <v>63</v>
      </c>
      <c r="E90" s="156" t="str">
        <f t="shared" si="0"/>
        <v>5 al 10</v>
      </c>
      <c r="F90" s="156">
        <v>2</v>
      </c>
      <c r="G90" s="157" t="s">
        <v>169</v>
      </c>
      <c r="H90" s="167" t="s">
        <v>170</v>
      </c>
      <c r="I90" s="155" t="s">
        <v>553</v>
      </c>
      <c r="J90" s="148" t="s">
        <v>312</v>
      </c>
      <c r="K90" s="158">
        <f t="shared" si="1"/>
        <v>28928</v>
      </c>
      <c r="L90" s="158">
        <f t="shared" si="2"/>
        <v>43391</v>
      </c>
      <c r="M90" s="158">
        <f t="shared" si="3"/>
        <v>72319</v>
      </c>
      <c r="N90" s="150"/>
      <c r="O90" s="150"/>
      <c r="P90" s="150"/>
      <c r="Q90" s="150"/>
      <c r="R90" s="150"/>
      <c r="S90" s="150"/>
      <c r="X90" s="163">
        <v>46</v>
      </c>
      <c r="Y90" s="148">
        <v>2022</v>
      </c>
      <c r="Z90" s="148" t="s">
        <v>554</v>
      </c>
      <c r="AA90" s="148" t="s">
        <v>547</v>
      </c>
    </row>
    <row r="91" spans="1:27" ht="14.25" customHeight="1">
      <c r="A91" s="152">
        <v>85</v>
      </c>
      <c r="B91" s="153" t="s">
        <v>555</v>
      </c>
      <c r="C91" s="154" t="s">
        <v>556</v>
      </c>
      <c r="D91" s="155" t="s">
        <v>63</v>
      </c>
      <c r="E91" s="156" t="str">
        <f t="shared" si="0"/>
        <v>5 al 10</v>
      </c>
      <c r="F91" s="156">
        <v>2</v>
      </c>
      <c r="G91" s="157" t="s">
        <v>249</v>
      </c>
      <c r="H91" s="157" t="s">
        <v>206</v>
      </c>
      <c r="I91" s="155" t="s">
        <v>92</v>
      </c>
      <c r="J91" s="148" t="s">
        <v>557</v>
      </c>
      <c r="K91" s="158">
        <f t="shared" si="1"/>
        <v>28928</v>
      </c>
      <c r="L91" s="158">
        <f t="shared" si="2"/>
        <v>43391</v>
      </c>
      <c r="M91" s="158">
        <f t="shared" si="3"/>
        <v>72319</v>
      </c>
      <c r="N91" s="150"/>
      <c r="O91" s="150"/>
      <c r="P91" s="150"/>
      <c r="Q91" s="150"/>
      <c r="R91" s="150"/>
      <c r="S91" s="150"/>
      <c r="X91" s="163">
        <v>46</v>
      </c>
      <c r="Y91" s="148">
        <v>2022</v>
      </c>
      <c r="Z91" s="148" t="s">
        <v>558</v>
      </c>
      <c r="AA91" s="148" t="s">
        <v>547</v>
      </c>
    </row>
    <row r="92" spans="1:27" ht="14.25" customHeight="1">
      <c r="A92" s="152">
        <v>86</v>
      </c>
      <c r="B92" s="153" t="s">
        <v>559</v>
      </c>
      <c r="C92" s="154" t="s">
        <v>560</v>
      </c>
      <c r="D92" s="155" t="s">
        <v>63</v>
      </c>
      <c r="E92" s="156" t="str">
        <f t="shared" si="0"/>
        <v>5 al 10</v>
      </c>
      <c r="F92" s="156">
        <v>2</v>
      </c>
      <c r="G92" s="181" t="s">
        <v>328</v>
      </c>
      <c r="H92" s="157" t="s">
        <v>342</v>
      </c>
      <c r="I92" s="155" t="s">
        <v>92</v>
      </c>
      <c r="J92" s="148" t="s">
        <v>191</v>
      </c>
      <c r="K92" s="158">
        <f t="shared" si="1"/>
        <v>28928</v>
      </c>
      <c r="L92" s="158">
        <f t="shared" si="2"/>
        <v>43391</v>
      </c>
      <c r="M92" s="158">
        <f t="shared" si="3"/>
        <v>72319</v>
      </c>
      <c r="N92" s="150"/>
      <c r="O92" s="150"/>
      <c r="P92" s="150"/>
      <c r="Q92" s="150"/>
      <c r="R92" s="150"/>
      <c r="S92" s="150"/>
      <c r="X92" s="163">
        <v>46</v>
      </c>
      <c r="Y92" s="148">
        <v>2022</v>
      </c>
      <c r="Z92" s="148" t="s">
        <v>561</v>
      </c>
      <c r="AA92" s="148" t="s">
        <v>547</v>
      </c>
    </row>
    <row r="93" spans="1:27" ht="14.25" customHeight="1">
      <c r="A93" s="152">
        <v>87</v>
      </c>
      <c r="B93" s="153" t="s">
        <v>562</v>
      </c>
      <c r="C93" s="154" t="s">
        <v>563</v>
      </c>
      <c r="D93" s="155" t="s">
        <v>158</v>
      </c>
      <c r="E93" s="156" t="str">
        <f t="shared" si="0"/>
        <v>A al 4</v>
      </c>
      <c r="F93" s="156">
        <v>1</v>
      </c>
      <c r="G93" s="157" t="s">
        <v>219</v>
      </c>
      <c r="H93" s="181" t="s">
        <v>206</v>
      </c>
      <c r="I93" s="155" t="s">
        <v>92</v>
      </c>
      <c r="J93" s="148" t="s">
        <v>452</v>
      </c>
      <c r="K93" s="158">
        <f t="shared" si="1"/>
        <v>31448</v>
      </c>
      <c r="L93" s="158">
        <f t="shared" si="2"/>
        <v>47173</v>
      </c>
      <c r="M93" s="158">
        <f t="shared" si="3"/>
        <v>78621</v>
      </c>
      <c r="N93" s="150"/>
      <c r="O93" s="150"/>
      <c r="P93" s="150"/>
      <c r="Q93" s="150"/>
      <c r="R93" s="150"/>
      <c r="S93" s="150"/>
      <c r="X93" s="163">
        <v>46</v>
      </c>
      <c r="Y93" s="148">
        <v>2022</v>
      </c>
      <c r="Z93" s="148" t="s">
        <v>564</v>
      </c>
      <c r="AA93" s="148" t="s">
        <v>547</v>
      </c>
    </row>
    <row r="94" spans="1:27" ht="14.25" customHeight="1">
      <c r="A94" s="152">
        <v>88</v>
      </c>
      <c r="B94" s="153" t="s">
        <v>565</v>
      </c>
      <c r="C94" s="154" t="s">
        <v>566</v>
      </c>
      <c r="D94" s="155" t="s">
        <v>63</v>
      </c>
      <c r="E94" s="156" t="str">
        <f t="shared" si="0"/>
        <v>5 al 10</v>
      </c>
      <c r="F94" s="156">
        <v>2</v>
      </c>
      <c r="G94" s="157" t="s">
        <v>212</v>
      </c>
      <c r="H94" s="157" t="s">
        <v>213</v>
      </c>
      <c r="I94" s="155" t="s">
        <v>567</v>
      </c>
      <c r="J94" s="148" t="s">
        <v>568</v>
      </c>
      <c r="K94" s="158">
        <f t="shared" si="1"/>
        <v>28928</v>
      </c>
      <c r="L94" s="158">
        <f t="shared" si="2"/>
        <v>43391</v>
      </c>
      <c r="M94" s="158">
        <f t="shared" si="3"/>
        <v>72319</v>
      </c>
      <c r="N94" s="150"/>
      <c r="O94" s="150"/>
      <c r="P94" s="150"/>
      <c r="Q94" s="150"/>
      <c r="R94" s="150"/>
      <c r="S94" s="150"/>
      <c r="X94" s="163">
        <v>46</v>
      </c>
      <c r="Y94" s="148">
        <v>2022</v>
      </c>
      <c r="Z94" s="148" t="s">
        <v>569</v>
      </c>
      <c r="AA94" s="148" t="s">
        <v>547</v>
      </c>
    </row>
    <row r="95" spans="1:27" ht="14.25" customHeight="1">
      <c r="A95" s="152">
        <v>89</v>
      </c>
      <c r="B95" s="153" t="s">
        <v>570</v>
      </c>
      <c r="C95" s="154" t="s">
        <v>571</v>
      </c>
      <c r="D95" s="155" t="s">
        <v>63</v>
      </c>
      <c r="E95" s="156" t="str">
        <f t="shared" si="0"/>
        <v>5 al 10</v>
      </c>
      <c r="F95" s="156">
        <v>2</v>
      </c>
      <c r="G95" s="157" t="s">
        <v>328</v>
      </c>
      <c r="H95" s="157" t="s">
        <v>342</v>
      </c>
      <c r="I95" s="155" t="s">
        <v>572</v>
      </c>
      <c r="J95" s="148" t="s">
        <v>573</v>
      </c>
      <c r="K95" s="158">
        <f t="shared" si="1"/>
        <v>28928</v>
      </c>
      <c r="L95" s="158">
        <f t="shared" si="2"/>
        <v>43391</v>
      </c>
      <c r="M95" s="158">
        <f t="shared" si="3"/>
        <v>72319</v>
      </c>
      <c r="N95" s="150"/>
      <c r="O95" s="150"/>
      <c r="P95" s="150"/>
      <c r="Q95" s="150"/>
      <c r="R95" s="150"/>
      <c r="S95" s="150"/>
      <c r="X95" s="163">
        <v>46</v>
      </c>
      <c r="Y95" s="148">
        <v>2022</v>
      </c>
      <c r="Z95" s="148" t="s">
        <v>574</v>
      </c>
      <c r="AA95" s="148" t="s">
        <v>547</v>
      </c>
    </row>
    <row r="96" spans="1:27" ht="14.25" customHeight="1">
      <c r="A96" s="152">
        <v>90</v>
      </c>
      <c r="B96" s="153" t="s">
        <v>575</v>
      </c>
      <c r="C96" s="154" t="s">
        <v>576</v>
      </c>
      <c r="D96" s="155" t="s">
        <v>251</v>
      </c>
      <c r="E96" s="156" t="str">
        <f t="shared" si="0"/>
        <v>11 al 21</v>
      </c>
      <c r="F96" s="156">
        <v>3</v>
      </c>
      <c r="G96" s="157" t="s">
        <v>169</v>
      </c>
      <c r="H96" s="167" t="s">
        <v>170</v>
      </c>
      <c r="I96" s="155" t="s">
        <v>92</v>
      </c>
      <c r="J96" s="148" t="s">
        <v>480</v>
      </c>
      <c r="K96" s="158">
        <f t="shared" si="1"/>
        <v>23477</v>
      </c>
      <c r="L96" s="158">
        <f t="shared" si="2"/>
        <v>32215</v>
      </c>
      <c r="M96" s="158">
        <f t="shared" si="3"/>
        <v>58692</v>
      </c>
      <c r="N96" s="150"/>
      <c r="O96" s="150"/>
      <c r="P96" s="150"/>
      <c r="Q96" s="150"/>
      <c r="R96" s="150"/>
      <c r="S96" s="150"/>
      <c r="X96" s="163">
        <v>46</v>
      </c>
      <c r="Y96" s="148">
        <v>2022</v>
      </c>
      <c r="Z96" s="148" t="s">
        <v>577</v>
      </c>
      <c r="AA96" s="148" t="s">
        <v>547</v>
      </c>
    </row>
    <row r="97" spans="1:27" ht="14.25" customHeight="1">
      <c r="A97" s="152">
        <v>91</v>
      </c>
      <c r="B97" s="153" t="s">
        <v>578</v>
      </c>
      <c r="C97" s="154" t="s">
        <v>579</v>
      </c>
      <c r="D97" s="155" t="s">
        <v>63</v>
      </c>
      <c r="E97" s="156" t="str">
        <f t="shared" si="0"/>
        <v>5 al 10</v>
      </c>
      <c r="F97" s="156">
        <v>2</v>
      </c>
      <c r="G97" s="181" t="s">
        <v>169</v>
      </c>
      <c r="H97" s="167" t="s">
        <v>170</v>
      </c>
      <c r="I97" s="155" t="s">
        <v>269</v>
      </c>
      <c r="J97" s="148" t="s">
        <v>270</v>
      </c>
      <c r="K97" s="158">
        <f t="shared" si="1"/>
        <v>28928</v>
      </c>
      <c r="L97" s="158">
        <f t="shared" si="2"/>
        <v>43391</v>
      </c>
      <c r="M97" s="158">
        <f t="shared" si="3"/>
        <v>72319</v>
      </c>
      <c r="N97" s="150"/>
      <c r="O97" s="150"/>
      <c r="P97" s="150"/>
      <c r="Q97" s="150"/>
      <c r="R97" s="150"/>
      <c r="S97" s="150"/>
      <c r="X97" s="163">
        <v>46</v>
      </c>
      <c r="Y97" s="148">
        <v>2022</v>
      </c>
      <c r="Z97" s="148" t="s">
        <v>580</v>
      </c>
      <c r="AA97" s="148" t="s">
        <v>547</v>
      </c>
    </row>
    <row r="98" spans="1:27" ht="14.25" customHeight="1">
      <c r="A98" s="152">
        <v>92</v>
      </c>
      <c r="B98" s="153" t="s">
        <v>581</v>
      </c>
      <c r="C98" s="154" t="s">
        <v>582</v>
      </c>
      <c r="D98" s="155" t="s">
        <v>158</v>
      </c>
      <c r="E98" s="156" t="str">
        <f t="shared" si="0"/>
        <v>A al 4</v>
      </c>
      <c r="F98" s="156">
        <v>1</v>
      </c>
      <c r="G98" s="157" t="s">
        <v>147</v>
      </c>
      <c r="H98" s="157" t="s">
        <v>206</v>
      </c>
      <c r="I98" s="155" t="s">
        <v>92</v>
      </c>
      <c r="J98" s="148" t="s">
        <v>361</v>
      </c>
      <c r="K98" s="158">
        <f t="shared" si="1"/>
        <v>31448</v>
      </c>
      <c r="L98" s="158">
        <f t="shared" si="2"/>
        <v>47173</v>
      </c>
      <c r="M98" s="158">
        <f t="shared" si="3"/>
        <v>78621</v>
      </c>
      <c r="N98" s="150"/>
      <c r="O98" s="150"/>
      <c r="P98" s="150"/>
      <c r="Q98" s="150"/>
      <c r="R98" s="150"/>
      <c r="S98" s="150"/>
      <c r="X98" s="163">
        <v>46</v>
      </c>
      <c r="Y98" s="148">
        <v>2022</v>
      </c>
      <c r="Z98" s="148" t="s">
        <v>583</v>
      </c>
      <c r="AA98" s="148" t="s">
        <v>547</v>
      </c>
    </row>
    <row r="99" spans="1:27" ht="14.25" customHeight="1">
      <c r="A99" s="152">
        <v>93</v>
      </c>
      <c r="B99" s="153" t="s">
        <v>584</v>
      </c>
      <c r="C99" s="154" t="s">
        <v>585</v>
      </c>
      <c r="D99" s="155" t="s">
        <v>63</v>
      </c>
      <c r="E99" s="156" t="str">
        <f t="shared" si="0"/>
        <v>5 al 10</v>
      </c>
      <c r="F99" s="156">
        <v>2</v>
      </c>
      <c r="G99" s="157" t="s">
        <v>197</v>
      </c>
      <c r="H99" s="157" t="s">
        <v>198</v>
      </c>
      <c r="I99" s="155" t="s">
        <v>207</v>
      </c>
      <c r="J99" s="148" t="s">
        <v>296</v>
      </c>
      <c r="K99" s="158">
        <f t="shared" si="1"/>
        <v>28928</v>
      </c>
      <c r="L99" s="158">
        <f t="shared" si="2"/>
        <v>43391</v>
      </c>
      <c r="M99" s="158">
        <f t="shared" si="3"/>
        <v>72319</v>
      </c>
      <c r="N99" s="150"/>
      <c r="O99" s="150"/>
      <c r="P99" s="150"/>
      <c r="Q99" s="150"/>
      <c r="R99" s="150"/>
      <c r="S99" s="150"/>
      <c r="X99" s="163">
        <v>46</v>
      </c>
      <c r="Y99" s="148">
        <v>2022</v>
      </c>
      <c r="Z99" s="148" t="s">
        <v>586</v>
      </c>
      <c r="AA99" s="148" t="s">
        <v>547</v>
      </c>
    </row>
    <row r="100" spans="1:27" ht="14.25" customHeight="1">
      <c r="A100" s="152">
        <v>94</v>
      </c>
      <c r="B100" s="153" t="s">
        <v>8</v>
      </c>
      <c r="C100" s="154" t="s">
        <v>587</v>
      </c>
      <c r="D100" s="155" t="s">
        <v>63</v>
      </c>
      <c r="E100" s="156" t="str">
        <f t="shared" si="0"/>
        <v>5 al 10</v>
      </c>
      <c r="F100" s="156">
        <v>2</v>
      </c>
      <c r="G100" s="157" t="s">
        <v>249</v>
      </c>
      <c r="H100" s="157" t="s">
        <v>206</v>
      </c>
      <c r="I100" s="155" t="s">
        <v>92</v>
      </c>
      <c r="J100" s="148" t="s">
        <v>92</v>
      </c>
      <c r="K100" s="158">
        <f t="shared" si="1"/>
        <v>28928</v>
      </c>
      <c r="L100" s="158">
        <f t="shared" si="2"/>
        <v>43391</v>
      </c>
      <c r="M100" s="158">
        <f t="shared" si="3"/>
        <v>72319</v>
      </c>
      <c r="N100" s="150"/>
      <c r="O100" s="150"/>
      <c r="P100" s="150"/>
      <c r="Q100" s="150"/>
      <c r="R100" s="150"/>
      <c r="S100" s="150"/>
      <c r="X100" s="163">
        <v>46</v>
      </c>
      <c r="Y100" s="148">
        <v>2022</v>
      </c>
      <c r="Z100" s="148" t="s">
        <v>588</v>
      </c>
      <c r="AA100" s="148" t="s">
        <v>547</v>
      </c>
    </row>
    <row r="101" spans="1:27" ht="14.25" customHeight="1">
      <c r="A101" s="152">
        <v>95</v>
      </c>
      <c r="B101" s="153" t="s">
        <v>589</v>
      </c>
      <c r="C101" s="154" t="s">
        <v>590</v>
      </c>
      <c r="D101" s="166" t="s">
        <v>63</v>
      </c>
      <c r="E101" s="156" t="str">
        <f t="shared" si="0"/>
        <v>5 al 10</v>
      </c>
      <c r="F101" s="156">
        <v>2</v>
      </c>
      <c r="G101" s="167" t="s">
        <v>328</v>
      </c>
      <c r="H101" s="157" t="s">
        <v>342</v>
      </c>
      <c r="I101" s="155" t="s">
        <v>361</v>
      </c>
      <c r="J101" s="148" t="s">
        <v>445</v>
      </c>
      <c r="K101" s="158">
        <f t="shared" si="1"/>
        <v>28928</v>
      </c>
      <c r="L101" s="158">
        <f t="shared" si="2"/>
        <v>43391</v>
      </c>
      <c r="M101" s="158">
        <f t="shared" si="3"/>
        <v>72319</v>
      </c>
      <c r="N101" s="150"/>
      <c r="O101" s="150"/>
      <c r="P101" s="150"/>
      <c r="Q101" s="150"/>
      <c r="R101" s="150"/>
      <c r="S101" s="150"/>
      <c r="X101" s="163">
        <v>46</v>
      </c>
      <c r="Y101" s="148">
        <v>2022</v>
      </c>
      <c r="Z101" s="148" t="s">
        <v>591</v>
      </c>
      <c r="AA101" s="148" t="s">
        <v>547</v>
      </c>
    </row>
    <row r="102" spans="1:27" ht="14.25" customHeight="1">
      <c r="A102" s="152">
        <v>96</v>
      </c>
      <c r="B102" s="153" t="s">
        <v>592</v>
      </c>
      <c r="C102" s="154" t="s">
        <v>593</v>
      </c>
      <c r="D102" s="155" t="s">
        <v>63</v>
      </c>
      <c r="E102" s="156" t="str">
        <f t="shared" si="0"/>
        <v>5 al 10</v>
      </c>
      <c r="F102" s="156">
        <v>2</v>
      </c>
      <c r="G102" s="157" t="s">
        <v>219</v>
      </c>
      <c r="H102" s="157" t="s">
        <v>220</v>
      </c>
      <c r="I102" s="155" t="s">
        <v>92</v>
      </c>
      <c r="J102" s="148" t="s">
        <v>594</v>
      </c>
      <c r="K102" s="158">
        <f t="shared" si="1"/>
        <v>28928</v>
      </c>
      <c r="L102" s="158">
        <f t="shared" si="2"/>
        <v>43391</v>
      </c>
      <c r="M102" s="158">
        <f t="shared" si="3"/>
        <v>72319</v>
      </c>
      <c r="N102" s="150"/>
      <c r="O102" s="150"/>
      <c r="P102" s="150"/>
      <c r="Q102" s="150"/>
      <c r="R102" s="150"/>
      <c r="S102" s="150"/>
      <c r="X102" s="163">
        <v>46</v>
      </c>
      <c r="Y102" s="148">
        <v>2022</v>
      </c>
      <c r="Z102" s="148" t="s">
        <v>595</v>
      </c>
      <c r="AA102" s="148" t="s">
        <v>547</v>
      </c>
    </row>
    <row r="103" spans="1:27" ht="14.25" customHeight="1">
      <c r="A103" s="152">
        <v>97</v>
      </c>
      <c r="B103" s="153" t="s">
        <v>596</v>
      </c>
      <c r="C103" s="154" t="s">
        <v>597</v>
      </c>
      <c r="D103" s="155" t="s">
        <v>63</v>
      </c>
      <c r="E103" s="156" t="str">
        <f t="shared" si="0"/>
        <v>5 al 10</v>
      </c>
      <c r="F103" s="156">
        <v>2</v>
      </c>
      <c r="G103" s="157" t="s">
        <v>212</v>
      </c>
      <c r="H103" s="157" t="s">
        <v>213</v>
      </c>
      <c r="I103" s="155" t="s">
        <v>421</v>
      </c>
      <c r="J103" s="148" t="s">
        <v>150</v>
      </c>
      <c r="K103" s="158">
        <f t="shared" si="1"/>
        <v>28928</v>
      </c>
      <c r="L103" s="158">
        <f t="shared" si="2"/>
        <v>43391</v>
      </c>
      <c r="M103" s="158">
        <f t="shared" si="3"/>
        <v>72319</v>
      </c>
      <c r="N103" s="150"/>
      <c r="O103" s="150"/>
      <c r="P103" s="150"/>
      <c r="Q103" s="150"/>
      <c r="R103" s="150"/>
      <c r="S103" s="150"/>
      <c r="X103" s="163">
        <v>46</v>
      </c>
      <c r="Y103" s="148">
        <v>2022</v>
      </c>
      <c r="Z103" s="148" t="s">
        <v>598</v>
      </c>
      <c r="AA103" s="148" t="s">
        <v>547</v>
      </c>
    </row>
    <row r="104" spans="1:27" ht="14.25" customHeight="1">
      <c r="A104" s="152">
        <v>98</v>
      </c>
      <c r="B104" s="153" t="s">
        <v>599</v>
      </c>
      <c r="C104" s="154" t="s">
        <v>600</v>
      </c>
      <c r="D104" s="155" t="s">
        <v>63</v>
      </c>
      <c r="E104" s="156" t="str">
        <f t="shared" si="0"/>
        <v>5 al 10</v>
      </c>
      <c r="F104" s="156">
        <v>2</v>
      </c>
      <c r="G104" s="157" t="s">
        <v>328</v>
      </c>
      <c r="H104" s="157" t="s">
        <v>342</v>
      </c>
      <c r="I104" s="155" t="s">
        <v>601</v>
      </c>
      <c r="J104" s="148" t="s">
        <v>601</v>
      </c>
      <c r="K104" s="158">
        <f t="shared" si="1"/>
        <v>28928</v>
      </c>
      <c r="L104" s="158">
        <f t="shared" si="2"/>
        <v>43391</v>
      </c>
      <c r="M104" s="158">
        <f t="shared" si="3"/>
        <v>72319</v>
      </c>
      <c r="N104" s="150"/>
      <c r="O104" s="150"/>
      <c r="P104" s="150"/>
      <c r="Q104" s="150"/>
      <c r="R104" s="150"/>
      <c r="S104" s="150"/>
      <c r="X104" s="163">
        <v>46</v>
      </c>
      <c r="Y104" s="148">
        <v>2022</v>
      </c>
      <c r="Z104" s="148" t="s">
        <v>602</v>
      </c>
      <c r="AA104" s="148" t="s">
        <v>547</v>
      </c>
    </row>
    <row r="105" spans="1:27" ht="14.25" customHeight="1">
      <c r="A105" s="152">
        <v>99</v>
      </c>
      <c r="B105" s="153" t="s">
        <v>603</v>
      </c>
      <c r="C105" s="154" t="s">
        <v>604</v>
      </c>
      <c r="D105" s="166" t="s">
        <v>63</v>
      </c>
      <c r="E105" s="156" t="str">
        <f t="shared" si="0"/>
        <v>5 al 10</v>
      </c>
      <c r="F105" s="156">
        <v>2</v>
      </c>
      <c r="G105" s="167" t="s">
        <v>212</v>
      </c>
      <c r="H105" s="157" t="s">
        <v>213</v>
      </c>
      <c r="I105" s="155" t="s">
        <v>190</v>
      </c>
      <c r="J105" s="148" t="s">
        <v>250</v>
      </c>
      <c r="K105" s="158">
        <f t="shared" si="1"/>
        <v>28928</v>
      </c>
      <c r="L105" s="158">
        <f t="shared" si="2"/>
        <v>43391</v>
      </c>
      <c r="M105" s="158">
        <f t="shared" si="3"/>
        <v>72319</v>
      </c>
      <c r="N105" s="150"/>
      <c r="O105" s="150"/>
      <c r="P105" s="150"/>
      <c r="Q105" s="150"/>
      <c r="R105" s="150"/>
      <c r="S105" s="150"/>
      <c r="X105" s="163">
        <v>46</v>
      </c>
      <c r="Y105" s="148">
        <v>2022</v>
      </c>
      <c r="Z105" s="148" t="s">
        <v>605</v>
      </c>
      <c r="AA105" s="148" t="s">
        <v>547</v>
      </c>
    </row>
    <row r="106" spans="1:27" ht="14.25" customHeight="1">
      <c r="A106" s="152">
        <v>100</v>
      </c>
      <c r="B106" s="153" t="s">
        <v>606</v>
      </c>
      <c r="C106" s="154" t="s">
        <v>607</v>
      </c>
      <c r="D106" s="166" t="s">
        <v>251</v>
      </c>
      <c r="E106" s="156" t="str">
        <f t="shared" si="0"/>
        <v>11 al 21</v>
      </c>
      <c r="F106" s="156">
        <v>3</v>
      </c>
      <c r="G106" s="157" t="s">
        <v>249</v>
      </c>
      <c r="H106" s="157" t="s">
        <v>66</v>
      </c>
      <c r="I106" s="155" t="s">
        <v>92</v>
      </c>
      <c r="J106" s="148" t="s">
        <v>182</v>
      </c>
      <c r="K106" s="158">
        <f t="shared" si="1"/>
        <v>23477</v>
      </c>
      <c r="L106" s="158">
        <f t="shared" si="2"/>
        <v>32215</v>
      </c>
      <c r="M106" s="158">
        <f t="shared" si="3"/>
        <v>58692</v>
      </c>
      <c r="N106" s="150"/>
      <c r="O106" s="150"/>
      <c r="P106" s="150"/>
      <c r="Q106" s="150"/>
      <c r="R106" s="150"/>
      <c r="S106" s="150"/>
      <c r="X106" s="163">
        <v>46</v>
      </c>
      <c r="Y106" s="148">
        <v>2022</v>
      </c>
      <c r="Z106" s="148" t="s">
        <v>608</v>
      </c>
      <c r="AA106" s="148" t="s">
        <v>547</v>
      </c>
    </row>
    <row r="107" spans="1:27" ht="14.25" customHeight="1">
      <c r="A107" s="152">
        <v>101</v>
      </c>
      <c r="B107" s="153" t="s">
        <v>609</v>
      </c>
      <c r="C107" s="154" t="s">
        <v>610</v>
      </c>
      <c r="D107" s="155" t="s">
        <v>63</v>
      </c>
      <c r="E107" s="156" t="str">
        <f t="shared" si="0"/>
        <v>5 al 10</v>
      </c>
      <c r="F107" s="156">
        <v>2</v>
      </c>
      <c r="G107" s="167" t="s">
        <v>161</v>
      </c>
      <c r="H107" s="167" t="s">
        <v>162</v>
      </c>
      <c r="I107" s="155" t="s">
        <v>92</v>
      </c>
      <c r="J107" s="148" t="s">
        <v>191</v>
      </c>
      <c r="K107" s="158">
        <f t="shared" si="1"/>
        <v>28928</v>
      </c>
      <c r="L107" s="158">
        <f t="shared" si="2"/>
        <v>43391</v>
      </c>
      <c r="M107" s="158">
        <f t="shared" si="3"/>
        <v>72319</v>
      </c>
      <c r="N107" s="150"/>
      <c r="O107" s="150"/>
      <c r="P107" s="150"/>
      <c r="Q107" s="150"/>
      <c r="R107" s="150"/>
      <c r="S107" s="150"/>
      <c r="X107" s="163">
        <v>46</v>
      </c>
      <c r="Y107" s="148">
        <v>2022</v>
      </c>
      <c r="Z107" s="148" t="s">
        <v>611</v>
      </c>
      <c r="AA107" s="148" t="s">
        <v>547</v>
      </c>
    </row>
    <row r="108" spans="1:27" ht="14.25" customHeight="1">
      <c r="A108" s="152">
        <v>102</v>
      </c>
      <c r="B108" s="153" t="s">
        <v>612</v>
      </c>
      <c r="C108" s="154" t="s">
        <v>613</v>
      </c>
      <c r="D108" s="166" t="s">
        <v>63</v>
      </c>
      <c r="E108" s="156" t="str">
        <f t="shared" si="0"/>
        <v>5 al 10</v>
      </c>
      <c r="F108" s="156">
        <v>2</v>
      </c>
      <c r="G108" s="167" t="s">
        <v>169</v>
      </c>
      <c r="H108" s="167" t="s">
        <v>170</v>
      </c>
      <c r="I108" s="155" t="s">
        <v>92</v>
      </c>
      <c r="J108" s="148" t="s">
        <v>361</v>
      </c>
      <c r="K108" s="158">
        <f t="shared" si="1"/>
        <v>28928</v>
      </c>
      <c r="L108" s="158">
        <f t="shared" si="2"/>
        <v>43391</v>
      </c>
      <c r="M108" s="158">
        <f t="shared" si="3"/>
        <v>72319</v>
      </c>
      <c r="N108" s="150"/>
      <c r="O108" s="150"/>
      <c r="P108" s="150"/>
      <c r="Q108" s="150"/>
      <c r="R108" s="150"/>
      <c r="S108" s="150"/>
      <c r="X108" s="163">
        <v>46</v>
      </c>
      <c r="Y108" s="148">
        <v>2022</v>
      </c>
      <c r="Z108" s="148" t="s">
        <v>614</v>
      </c>
      <c r="AA108" s="148" t="s">
        <v>547</v>
      </c>
    </row>
    <row r="109" spans="1:27" ht="14.25" customHeight="1">
      <c r="A109" s="152">
        <v>103</v>
      </c>
      <c r="B109" s="153" t="s">
        <v>615</v>
      </c>
      <c r="C109" s="154" t="s">
        <v>616</v>
      </c>
      <c r="D109" s="155" t="s">
        <v>63</v>
      </c>
      <c r="E109" s="156" t="str">
        <f t="shared" si="0"/>
        <v>5 al 10</v>
      </c>
      <c r="F109" s="156">
        <v>2</v>
      </c>
      <c r="G109" s="157" t="s">
        <v>219</v>
      </c>
      <c r="H109" s="157" t="s">
        <v>220</v>
      </c>
      <c r="I109" s="155" t="s">
        <v>92</v>
      </c>
      <c r="J109" s="148" t="s">
        <v>617</v>
      </c>
      <c r="K109" s="158">
        <f t="shared" si="1"/>
        <v>28928</v>
      </c>
      <c r="L109" s="158">
        <f t="shared" si="2"/>
        <v>43391</v>
      </c>
      <c r="M109" s="158">
        <f t="shared" si="3"/>
        <v>72319</v>
      </c>
      <c r="N109" s="150"/>
      <c r="O109" s="150"/>
      <c r="P109" s="150"/>
      <c r="Q109" s="150"/>
      <c r="R109" s="150"/>
      <c r="S109" s="150"/>
      <c r="X109" s="163">
        <v>46</v>
      </c>
      <c r="Y109" s="148">
        <v>2022</v>
      </c>
      <c r="Z109" s="148" t="s">
        <v>618</v>
      </c>
      <c r="AA109" s="148" t="s">
        <v>547</v>
      </c>
    </row>
    <row r="110" spans="1:27" ht="14.25" customHeight="1">
      <c r="A110" s="152">
        <v>104</v>
      </c>
      <c r="B110" s="153" t="s">
        <v>619</v>
      </c>
      <c r="C110" s="154" t="s">
        <v>620</v>
      </c>
      <c r="D110" s="155" t="s">
        <v>63</v>
      </c>
      <c r="E110" s="156" t="str">
        <f t="shared" si="0"/>
        <v>5 al 10</v>
      </c>
      <c r="F110" s="156">
        <v>2</v>
      </c>
      <c r="G110" s="157" t="s">
        <v>212</v>
      </c>
      <c r="H110" s="157" t="s">
        <v>213</v>
      </c>
      <c r="I110" s="155" t="s">
        <v>601</v>
      </c>
      <c r="J110" s="148" t="s">
        <v>621</v>
      </c>
      <c r="K110" s="158">
        <f t="shared" si="1"/>
        <v>28928</v>
      </c>
      <c r="L110" s="158">
        <f t="shared" si="2"/>
        <v>43391</v>
      </c>
      <c r="M110" s="158">
        <f t="shared" si="3"/>
        <v>72319</v>
      </c>
      <c r="N110" s="150"/>
      <c r="O110" s="150"/>
      <c r="P110" s="150"/>
      <c r="Q110" s="150"/>
      <c r="R110" s="150"/>
      <c r="S110" s="150"/>
      <c r="X110" s="163">
        <v>46</v>
      </c>
      <c r="Y110" s="148">
        <v>2022</v>
      </c>
      <c r="Z110" s="148" t="s">
        <v>622</v>
      </c>
      <c r="AA110" s="148" t="s">
        <v>547</v>
      </c>
    </row>
    <row r="111" spans="1:27" ht="14.25" customHeight="1">
      <c r="A111" s="152">
        <v>105</v>
      </c>
      <c r="B111" s="153" t="s">
        <v>623</v>
      </c>
      <c r="C111" s="154" t="s">
        <v>624</v>
      </c>
      <c r="D111" s="155" t="s">
        <v>251</v>
      </c>
      <c r="E111" s="156" t="str">
        <f t="shared" si="0"/>
        <v>11 al 21</v>
      </c>
      <c r="F111" s="156">
        <v>3</v>
      </c>
      <c r="G111" s="157" t="s">
        <v>625</v>
      </c>
      <c r="H111" s="157" t="s">
        <v>626</v>
      </c>
      <c r="I111" s="155" t="s">
        <v>92</v>
      </c>
      <c r="J111" s="148" t="s">
        <v>361</v>
      </c>
      <c r="K111" s="158">
        <f t="shared" si="1"/>
        <v>23477</v>
      </c>
      <c r="L111" s="158">
        <f t="shared" si="2"/>
        <v>32215</v>
      </c>
      <c r="M111" s="158">
        <f t="shared" si="3"/>
        <v>58692</v>
      </c>
      <c r="N111" s="150"/>
      <c r="O111" s="150"/>
      <c r="P111" s="150"/>
      <c r="Q111" s="150"/>
      <c r="R111" s="150"/>
      <c r="S111" s="150"/>
      <c r="X111" s="163">
        <v>46</v>
      </c>
      <c r="Y111" s="148">
        <v>2022</v>
      </c>
      <c r="Z111" s="148" t="s">
        <v>627</v>
      </c>
      <c r="AA111" s="148" t="s">
        <v>547</v>
      </c>
    </row>
    <row r="112" spans="1:27" ht="14.25" customHeight="1">
      <c r="A112" s="152">
        <v>106</v>
      </c>
      <c r="B112" s="153" t="s">
        <v>628</v>
      </c>
      <c r="C112" s="154" t="s">
        <v>629</v>
      </c>
      <c r="D112" s="155" t="s">
        <v>63</v>
      </c>
      <c r="E112" s="156" t="str">
        <f t="shared" si="0"/>
        <v>5 al 10</v>
      </c>
      <c r="F112" s="156">
        <v>2</v>
      </c>
      <c r="G112" s="157" t="s">
        <v>219</v>
      </c>
      <c r="H112" s="157" t="s">
        <v>220</v>
      </c>
      <c r="I112" s="155" t="s">
        <v>92</v>
      </c>
      <c r="J112" s="148" t="s">
        <v>630</v>
      </c>
      <c r="K112" s="158">
        <f t="shared" si="1"/>
        <v>28928</v>
      </c>
      <c r="L112" s="158">
        <f t="shared" si="2"/>
        <v>43391</v>
      </c>
      <c r="M112" s="158">
        <f t="shared" si="3"/>
        <v>72319</v>
      </c>
      <c r="N112" s="150"/>
      <c r="O112" s="150"/>
      <c r="P112" s="150"/>
      <c r="Q112" s="150"/>
      <c r="R112" s="150"/>
      <c r="S112" s="150"/>
      <c r="X112" s="163">
        <v>46</v>
      </c>
      <c r="Y112" s="148">
        <v>2022</v>
      </c>
      <c r="Z112" s="148" t="s">
        <v>631</v>
      </c>
      <c r="AA112" s="148" t="s">
        <v>547</v>
      </c>
    </row>
    <row r="113" spans="1:27" ht="14.25" customHeight="1">
      <c r="A113" s="152">
        <v>107</v>
      </c>
      <c r="B113" s="153" t="s">
        <v>632</v>
      </c>
      <c r="C113" s="154" t="s">
        <v>633</v>
      </c>
      <c r="D113" s="155" t="s">
        <v>158</v>
      </c>
      <c r="E113" s="156" t="str">
        <f t="shared" si="0"/>
        <v>A al 4</v>
      </c>
      <c r="F113" s="156">
        <v>1</v>
      </c>
      <c r="G113" s="157" t="s">
        <v>625</v>
      </c>
      <c r="H113" s="157" t="s">
        <v>626</v>
      </c>
      <c r="I113" s="155" t="s">
        <v>92</v>
      </c>
      <c r="J113" s="148" t="s">
        <v>92</v>
      </c>
      <c r="K113" s="158">
        <f t="shared" si="1"/>
        <v>31448</v>
      </c>
      <c r="L113" s="158">
        <f t="shared" si="2"/>
        <v>47173</v>
      </c>
      <c r="M113" s="158">
        <f t="shared" si="3"/>
        <v>78621</v>
      </c>
      <c r="N113" s="150"/>
      <c r="O113" s="150"/>
      <c r="P113" s="150"/>
      <c r="Q113" s="150"/>
      <c r="R113" s="150"/>
      <c r="S113" s="150"/>
      <c r="X113" s="163">
        <v>46</v>
      </c>
      <c r="Y113" s="148">
        <v>2022</v>
      </c>
      <c r="Z113" s="148" t="s">
        <v>634</v>
      </c>
      <c r="AA113" s="148" t="s">
        <v>547</v>
      </c>
    </row>
    <row r="114" spans="1:27" ht="14.25" customHeight="1">
      <c r="A114" s="152">
        <v>108</v>
      </c>
      <c r="B114" s="153" t="s">
        <v>635</v>
      </c>
      <c r="C114" s="189" t="s">
        <v>636</v>
      </c>
      <c r="D114" s="166" t="s">
        <v>63</v>
      </c>
      <c r="E114" s="156" t="str">
        <f t="shared" si="0"/>
        <v>5 al 10</v>
      </c>
      <c r="F114" s="156">
        <v>2</v>
      </c>
      <c r="G114" s="167" t="s">
        <v>169</v>
      </c>
      <c r="H114" s="167" t="s">
        <v>170</v>
      </c>
      <c r="I114" s="155" t="s">
        <v>92</v>
      </c>
      <c r="J114" s="148" t="s">
        <v>452</v>
      </c>
      <c r="K114" s="158">
        <f t="shared" si="1"/>
        <v>28928</v>
      </c>
      <c r="L114" s="158">
        <f t="shared" si="2"/>
        <v>43391</v>
      </c>
      <c r="M114" s="158">
        <f t="shared" si="3"/>
        <v>72319</v>
      </c>
      <c r="N114" s="150"/>
      <c r="O114" s="150"/>
      <c r="P114" s="150"/>
      <c r="Q114" s="150"/>
      <c r="R114" s="150"/>
      <c r="S114" s="150"/>
      <c r="X114" s="163">
        <v>46</v>
      </c>
      <c r="Y114" s="148">
        <v>2022</v>
      </c>
      <c r="Z114" s="148" t="s">
        <v>637</v>
      </c>
      <c r="AA114" s="148" t="s">
        <v>547</v>
      </c>
    </row>
    <row r="115" spans="1:27" ht="14.25" customHeight="1">
      <c r="A115" s="152">
        <v>109</v>
      </c>
      <c r="B115" s="153" t="s">
        <v>638</v>
      </c>
      <c r="C115" s="154" t="s">
        <v>639</v>
      </c>
      <c r="D115" s="166" t="s">
        <v>251</v>
      </c>
      <c r="E115" s="156" t="str">
        <f t="shared" si="0"/>
        <v>11 al 21</v>
      </c>
      <c r="F115" s="156">
        <v>3</v>
      </c>
      <c r="G115" s="167" t="s">
        <v>234</v>
      </c>
      <c r="H115" s="157" t="s">
        <v>235</v>
      </c>
      <c r="I115" s="155" t="s">
        <v>92</v>
      </c>
      <c r="J115" s="148" t="s">
        <v>312</v>
      </c>
      <c r="K115" s="158">
        <f t="shared" si="1"/>
        <v>23477</v>
      </c>
      <c r="L115" s="158">
        <f t="shared" si="2"/>
        <v>32215</v>
      </c>
      <c r="M115" s="158">
        <f t="shared" si="3"/>
        <v>58692</v>
      </c>
      <c r="N115" s="150"/>
      <c r="O115" s="150"/>
      <c r="P115" s="150"/>
      <c r="Q115" s="150"/>
      <c r="R115" s="150"/>
      <c r="S115" s="150"/>
      <c r="X115" s="163">
        <v>46</v>
      </c>
      <c r="Y115" s="148">
        <v>2022</v>
      </c>
      <c r="Z115" s="148" t="s">
        <v>640</v>
      </c>
      <c r="AA115" s="148" t="s">
        <v>547</v>
      </c>
    </row>
    <row r="116" spans="1:27" ht="14.25" customHeight="1">
      <c r="A116" s="152">
        <v>110</v>
      </c>
      <c r="B116" s="153" t="s">
        <v>641</v>
      </c>
      <c r="C116" s="154" t="s">
        <v>642</v>
      </c>
      <c r="D116" s="166" t="s">
        <v>63</v>
      </c>
      <c r="E116" s="156" t="str">
        <f t="shared" si="0"/>
        <v>5 al 10</v>
      </c>
      <c r="F116" s="156">
        <v>2</v>
      </c>
      <c r="G116" s="167" t="s">
        <v>180</v>
      </c>
      <c r="H116" s="167" t="s">
        <v>181</v>
      </c>
      <c r="I116" s="155" t="s">
        <v>92</v>
      </c>
      <c r="J116" s="148" t="s">
        <v>346</v>
      </c>
      <c r="K116" s="158">
        <f t="shared" si="1"/>
        <v>28928</v>
      </c>
      <c r="L116" s="158">
        <f t="shared" si="2"/>
        <v>43391</v>
      </c>
      <c r="M116" s="158">
        <f t="shared" si="3"/>
        <v>72319</v>
      </c>
      <c r="N116" s="150"/>
      <c r="O116" s="150"/>
      <c r="P116" s="150"/>
      <c r="Q116" s="150"/>
      <c r="R116" s="150"/>
      <c r="S116" s="150"/>
      <c r="X116" s="163">
        <v>46</v>
      </c>
      <c r="Y116" s="148">
        <v>2022</v>
      </c>
      <c r="Z116" s="148" t="s">
        <v>643</v>
      </c>
      <c r="AA116" s="148" t="s">
        <v>547</v>
      </c>
    </row>
    <row r="117" spans="1:27" ht="14.25" customHeight="1">
      <c r="A117" s="152">
        <v>111</v>
      </c>
      <c r="B117" s="153" t="s">
        <v>644</v>
      </c>
      <c r="C117" s="154" t="s">
        <v>645</v>
      </c>
      <c r="D117" s="155" t="s">
        <v>63</v>
      </c>
      <c r="E117" s="156" t="str">
        <f t="shared" si="0"/>
        <v>5 al 10</v>
      </c>
      <c r="F117" s="156">
        <v>2</v>
      </c>
      <c r="G117" s="157" t="s">
        <v>205</v>
      </c>
      <c r="H117" s="181" t="s">
        <v>227</v>
      </c>
      <c r="I117" s="155" t="s">
        <v>92</v>
      </c>
      <c r="J117" s="148" t="s">
        <v>250</v>
      </c>
      <c r="K117" s="158">
        <f t="shared" si="1"/>
        <v>28928</v>
      </c>
      <c r="L117" s="158">
        <f t="shared" si="2"/>
        <v>43391</v>
      </c>
      <c r="M117" s="158">
        <f t="shared" si="3"/>
        <v>72319</v>
      </c>
      <c r="N117" s="150"/>
      <c r="O117" s="150"/>
      <c r="P117" s="150"/>
      <c r="Q117" s="150"/>
      <c r="R117" s="150"/>
      <c r="S117" s="150"/>
      <c r="X117" s="163">
        <v>46</v>
      </c>
      <c r="Y117" s="148">
        <v>2022</v>
      </c>
      <c r="Z117" s="148" t="s">
        <v>646</v>
      </c>
      <c r="AA117" s="148" t="s">
        <v>547</v>
      </c>
    </row>
    <row r="118" spans="1:27" ht="14.25" customHeight="1">
      <c r="A118" s="152">
        <v>112</v>
      </c>
      <c r="B118" s="153" t="s">
        <v>647</v>
      </c>
      <c r="C118" s="154" t="s">
        <v>648</v>
      </c>
      <c r="D118" s="155" t="s">
        <v>63</v>
      </c>
      <c r="E118" s="156" t="str">
        <f t="shared" si="0"/>
        <v>5 al 10</v>
      </c>
      <c r="F118" s="156">
        <v>2</v>
      </c>
      <c r="G118" s="157" t="s">
        <v>212</v>
      </c>
      <c r="H118" s="157" t="s">
        <v>213</v>
      </c>
      <c r="I118" s="155" t="s">
        <v>553</v>
      </c>
      <c r="J118" s="148" t="s">
        <v>92</v>
      </c>
      <c r="K118" s="158">
        <f t="shared" si="1"/>
        <v>28928</v>
      </c>
      <c r="L118" s="158">
        <f t="shared" si="2"/>
        <v>43391</v>
      </c>
      <c r="M118" s="158">
        <f t="shared" si="3"/>
        <v>72319</v>
      </c>
      <c r="N118" s="150"/>
      <c r="O118" s="150"/>
      <c r="P118" s="150"/>
      <c r="Q118" s="150"/>
      <c r="R118" s="150"/>
      <c r="S118" s="150"/>
      <c r="X118" s="187" t="s">
        <v>394</v>
      </c>
      <c r="Y118" s="188"/>
      <c r="Z118" s="188" t="s">
        <v>649</v>
      </c>
      <c r="AA118" s="188" t="s">
        <v>396</v>
      </c>
    </row>
    <row r="119" spans="1:27" ht="14.25" customHeight="1">
      <c r="A119" s="152">
        <v>113</v>
      </c>
      <c r="B119" s="153" t="s">
        <v>650</v>
      </c>
      <c r="C119" s="154" t="s">
        <v>651</v>
      </c>
      <c r="D119" s="155" t="s">
        <v>63</v>
      </c>
      <c r="E119" s="156" t="str">
        <f t="shared" si="0"/>
        <v>5 al 10</v>
      </c>
      <c r="F119" s="156">
        <v>2</v>
      </c>
      <c r="G119" s="167" t="s">
        <v>161</v>
      </c>
      <c r="H119" s="167" t="s">
        <v>162</v>
      </c>
      <c r="I119" s="155" t="s">
        <v>92</v>
      </c>
      <c r="J119" s="148" t="s">
        <v>361</v>
      </c>
      <c r="K119" s="158">
        <f t="shared" si="1"/>
        <v>28928</v>
      </c>
      <c r="L119" s="158">
        <f t="shared" si="2"/>
        <v>43391</v>
      </c>
      <c r="M119" s="158">
        <f t="shared" si="3"/>
        <v>72319</v>
      </c>
      <c r="N119" s="150"/>
      <c r="O119" s="150"/>
      <c r="P119" s="150"/>
      <c r="Q119" s="150"/>
      <c r="R119" s="150"/>
      <c r="S119" s="150"/>
      <c r="X119" s="187" t="s">
        <v>394</v>
      </c>
      <c r="Y119" s="188"/>
      <c r="Z119" s="188" t="s">
        <v>652</v>
      </c>
      <c r="AA119" s="188" t="s">
        <v>396</v>
      </c>
    </row>
    <row r="120" spans="1:27" ht="14.25" customHeight="1">
      <c r="A120" s="152">
        <v>114</v>
      </c>
      <c r="B120" s="153" t="s">
        <v>653</v>
      </c>
      <c r="C120" s="154" t="s">
        <v>654</v>
      </c>
      <c r="D120" s="155" t="s">
        <v>63</v>
      </c>
      <c r="E120" s="156" t="str">
        <f t="shared" si="0"/>
        <v>5 al 10</v>
      </c>
      <c r="F120" s="156">
        <v>2</v>
      </c>
      <c r="G120" s="157" t="s">
        <v>212</v>
      </c>
      <c r="H120" s="157" t="s">
        <v>213</v>
      </c>
      <c r="I120" s="155" t="s">
        <v>491</v>
      </c>
      <c r="J120" s="148" t="s">
        <v>208</v>
      </c>
      <c r="K120" s="158">
        <f t="shared" si="1"/>
        <v>28928</v>
      </c>
      <c r="L120" s="158">
        <f t="shared" si="2"/>
        <v>43391</v>
      </c>
      <c r="M120" s="158">
        <f t="shared" si="3"/>
        <v>72319</v>
      </c>
      <c r="N120" s="150"/>
      <c r="O120" s="150"/>
      <c r="P120" s="150"/>
      <c r="Q120" s="150"/>
      <c r="R120" s="150"/>
      <c r="S120" s="150"/>
      <c r="X120" s="187" t="s">
        <v>394</v>
      </c>
      <c r="Y120" s="188"/>
      <c r="Z120" s="188" t="s">
        <v>655</v>
      </c>
      <c r="AA120" s="188" t="s">
        <v>396</v>
      </c>
    </row>
    <row r="121" spans="1:27" ht="14.25" customHeight="1">
      <c r="A121" s="152">
        <v>115</v>
      </c>
      <c r="B121" s="153" t="s">
        <v>656</v>
      </c>
      <c r="C121" s="154" t="s">
        <v>657</v>
      </c>
      <c r="D121" s="155" t="s">
        <v>63</v>
      </c>
      <c r="E121" s="156" t="str">
        <f t="shared" si="0"/>
        <v>5 al 10</v>
      </c>
      <c r="F121" s="156">
        <v>2</v>
      </c>
      <c r="G121" s="157" t="s">
        <v>169</v>
      </c>
      <c r="H121" s="167" t="s">
        <v>170</v>
      </c>
      <c r="I121" s="155" t="s">
        <v>149</v>
      </c>
      <c r="J121" s="148" t="s">
        <v>281</v>
      </c>
      <c r="K121" s="158">
        <f t="shared" si="1"/>
        <v>28928</v>
      </c>
      <c r="L121" s="158">
        <f t="shared" si="2"/>
        <v>43391</v>
      </c>
      <c r="M121" s="158">
        <f t="shared" si="3"/>
        <v>72319</v>
      </c>
      <c r="N121" s="150"/>
      <c r="O121" s="150"/>
      <c r="P121" s="150"/>
      <c r="Q121" s="150"/>
      <c r="R121" s="150"/>
      <c r="S121" s="150"/>
      <c r="X121" s="187" t="s">
        <v>394</v>
      </c>
      <c r="Y121" s="188"/>
      <c r="Z121" s="188" t="s">
        <v>658</v>
      </c>
      <c r="AA121" s="188" t="s">
        <v>396</v>
      </c>
    </row>
    <row r="122" spans="1:27" ht="14.25" customHeight="1">
      <c r="A122" s="152">
        <v>116</v>
      </c>
      <c r="B122" s="153" t="s">
        <v>659</v>
      </c>
      <c r="C122" s="154" t="s">
        <v>660</v>
      </c>
      <c r="D122" s="155" t="s">
        <v>63</v>
      </c>
      <c r="E122" s="156" t="str">
        <f t="shared" si="0"/>
        <v>5 al 10</v>
      </c>
      <c r="F122" s="156">
        <v>2</v>
      </c>
      <c r="G122" s="157" t="s">
        <v>328</v>
      </c>
      <c r="H122" s="157" t="s">
        <v>342</v>
      </c>
      <c r="I122" s="155" t="s">
        <v>92</v>
      </c>
      <c r="J122" s="148" t="s">
        <v>661</v>
      </c>
      <c r="K122" s="158">
        <f t="shared" si="1"/>
        <v>28928</v>
      </c>
      <c r="L122" s="158">
        <f t="shared" si="2"/>
        <v>43391</v>
      </c>
      <c r="M122" s="158">
        <f t="shared" si="3"/>
        <v>72319</v>
      </c>
      <c r="N122" s="150"/>
      <c r="O122" s="150"/>
      <c r="P122" s="150"/>
      <c r="Q122" s="150"/>
      <c r="R122" s="150"/>
      <c r="S122" s="150"/>
      <c r="X122" s="187" t="s">
        <v>394</v>
      </c>
      <c r="Y122" s="188"/>
      <c r="Z122" s="188" t="s">
        <v>662</v>
      </c>
      <c r="AA122" s="188" t="s">
        <v>396</v>
      </c>
    </row>
    <row r="123" spans="1:27" ht="14.25" customHeight="1">
      <c r="A123" s="152">
        <v>117</v>
      </c>
      <c r="B123" s="153" t="s">
        <v>663</v>
      </c>
      <c r="C123" s="154" t="s">
        <v>664</v>
      </c>
      <c r="D123" s="155" t="s">
        <v>63</v>
      </c>
      <c r="E123" s="156" t="str">
        <f t="shared" si="0"/>
        <v>5 al 10</v>
      </c>
      <c r="F123" s="156">
        <v>2</v>
      </c>
      <c r="G123" s="157" t="s">
        <v>249</v>
      </c>
      <c r="H123" s="157" t="s">
        <v>66</v>
      </c>
      <c r="I123" s="155" t="s">
        <v>92</v>
      </c>
      <c r="J123" s="148" t="s">
        <v>214</v>
      </c>
      <c r="K123" s="158">
        <f t="shared" si="1"/>
        <v>28928</v>
      </c>
      <c r="L123" s="158">
        <f t="shared" si="2"/>
        <v>43391</v>
      </c>
      <c r="M123" s="158">
        <f t="shared" si="3"/>
        <v>72319</v>
      </c>
      <c r="N123" s="150"/>
      <c r="O123" s="150"/>
      <c r="P123" s="150"/>
      <c r="Q123" s="150"/>
      <c r="R123" s="150"/>
      <c r="S123" s="150"/>
      <c r="X123" s="187" t="s">
        <v>394</v>
      </c>
      <c r="Y123" s="188"/>
      <c r="Z123" s="188" t="s">
        <v>665</v>
      </c>
      <c r="AA123" s="188" t="s">
        <v>396</v>
      </c>
    </row>
    <row r="124" spans="1:27" ht="14.25" customHeight="1">
      <c r="A124" s="152">
        <v>118</v>
      </c>
      <c r="B124" s="153" t="s">
        <v>666</v>
      </c>
      <c r="C124" s="186" t="s">
        <v>667</v>
      </c>
      <c r="D124" s="155" t="s">
        <v>63</v>
      </c>
      <c r="E124" s="156" t="str">
        <f t="shared" si="0"/>
        <v>5 al 10</v>
      </c>
      <c r="F124" s="156">
        <v>2</v>
      </c>
      <c r="G124" s="157" t="s">
        <v>328</v>
      </c>
      <c r="H124" s="157" t="s">
        <v>342</v>
      </c>
      <c r="I124" s="155" t="s">
        <v>92</v>
      </c>
      <c r="J124" s="148" t="s">
        <v>668</v>
      </c>
      <c r="K124" s="158">
        <f t="shared" si="1"/>
        <v>28928</v>
      </c>
      <c r="L124" s="158">
        <f t="shared" si="2"/>
        <v>43391</v>
      </c>
      <c r="M124" s="158">
        <f t="shared" si="3"/>
        <v>72319</v>
      </c>
      <c r="N124" s="150"/>
      <c r="O124" s="150"/>
      <c r="P124" s="150"/>
      <c r="Q124" s="150"/>
      <c r="R124" s="150"/>
      <c r="S124" s="150"/>
      <c r="X124" s="187" t="s">
        <v>394</v>
      </c>
      <c r="Y124" s="188"/>
      <c r="Z124" s="188" t="s">
        <v>669</v>
      </c>
      <c r="AA124" s="188" t="s">
        <v>396</v>
      </c>
    </row>
    <row r="125" spans="1:27" ht="14.25" customHeight="1">
      <c r="A125" s="152">
        <v>119</v>
      </c>
      <c r="B125" s="153" t="s">
        <v>670</v>
      </c>
      <c r="C125" s="154" t="s">
        <v>671</v>
      </c>
      <c r="D125" s="155" t="s">
        <v>63</v>
      </c>
      <c r="E125" s="156" t="str">
        <f t="shared" si="0"/>
        <v>5 al 10</v>
      </c>
      <c r="F125" s="156">
        <v>2</v>
      </c>
      <c r="G125" s="181" t="s">
        <v>169</v>
      </c>
      <c r="H125" s="167" t="s">
        <v>170</v>
      </c>
      <c r="I125" s="155" t="s">
        <v>421</v>
      </c>
      <c r="J125" s="148" t="s">
        <v>281</v>
      </c>
      <c r="K125" s="158">
        <f t="shared" si="1"/>
        <v>28928</v>
      </c>
      <c r="L125" s="158">
        <f t="shared" si="2"/>
        <v>43391</v>
      </c>
      <c r="M125" s="158">
        <f t="shared" si="3"/>
        <v>72319</v>
      </c>
      <c r="N125" s="150"/>
      <c r="O125" s="150"/>
      <c r="P125" s="150"/>
      <c r="Q125" s="150"/>
      <c r="R125" s="150"/>
      <c r="S125" s="150"/>
      <c r="X125" s="187" t="s">
        <v>394</v>
      </c>
      <c r="Y125" s="188"/>
      <c r="Z125" s="188" t="s">
        <v>672</v>
      </c>
      <c r="AA125" s="188" t="s">
        <v>396</v>
      </c>
    </row>
    <row r="126" spans="1:27" ht="14.25" customHeight="1">
      <c r="A126" s="152">
        <v>120</v>
      </c>
      <c r="B126" s="153" t="s">
        <v>673</v>
      </c>
      <c r="C126" s="154" t="s">
        <v>674</v>
      </c>
      <c r="D126" s="155" t="s">
        <v>63</v>
      </c>
      <c r="E126" s="156" t="str">
        <f t="shared" si="0"/>
        <v>5 al 10</v>
      </c>
      <c r="F126" s="156">
        <v>2</v>
      </c>
      <c r="G126" s="167" t="s">
        <v>212</v>
      </c>
      <c r="H126" s="157" t="s">
        <v>213</v>
      </c>
      <c r="I126" s="155" t="s">
        <v>675</v>
      </c>
      <c r="J126" s="148" t="s">
        <v>676</v>
      </c>
      <c r="K126" s="158">
        <f t="shared" si="1"/>
        <v>28928</v>
      </c>
      <c r="L126" s="158">
        <f t="shared" si="2"/>
        <v>43391</v>
      </c>
      <c r="M126" s="158">
        <f t="shared" si="3"/>
        <v>72319</v>
      </c>
      <c r="N126" s="150"/>
      <c r="O126" s="150"/>
      <c r="P126" s="150"/>
      <c r="Q126" s="150"/>
      <c r="R126" s="150"/>
      <c r="S126" s="150"/>
      <c r="X126" s="187" t="s">
        <v>394</v>
      </c>
      <c r="Y126" s="188"/>
      <c r="Z126" s="188" t="s">
        <v>677</v>
      </c>
      <c r="AA126" s="188" t="s">
        <v>396</v>
      </c>
    </row>
    <row r="127" spans="1:27" ht="14.25" customHeight="1">
      <c r="A127" s="152">
        <v>121</v>
      </c>
      <c r="B127" s="153" t="s">
        <v>678</v>
      </c>
      <c r="C127" s="186" t="s">
        <v>679</v>
      </c>
      <c r="D127" s="155" t="s">
        <v>63</v>
      </c>
      <c r="E127" s="156" t="str">
        <f t="shared" si="0"/>
        <v>5 al 10</v>
      </c>
      <c r="F127" s="156">
        <v>2</v>
      </c>
      <c r="G127" s="157" t="s">
        <v>328</v>
      </c>
      <c r="H127" s="157" t="s">
        <v>342</v>
      </c>
      <c r="I127" s="155" t="s">
        <v>92</v>
      </c>
      <c r="J127" s="148" t="s">
        <v>361</v>
      </c>
      <c r="K127" s="158">
        <f t="shared" si="1"/>
        <v>28928</v>
      </c>
      <c r="L127" s="158">
        <f t="shared" si="2"/>
        <v>43391</v>
      </c>
      <c r="M127" s="158">
        <f t="shared" si="3"/>
        <v>72319</v>
      </c>
      <c r="N127" s="150"/>
      <c r="O127" s="150"/>
      <c r="P127" s="150"/>
      <c r="Q127" s="150"/>
      <c r="R127" s="150"/>
      <c r="S127" s="150"/>
      <c r="X127" s="187" t="s">
        <v>394</v>
      </c>
      <c r="Y127" s="188"/>
      <c r="Z127" s="188" t="s">
        <v>680</v>
      </c>
      <c r="AA127" s="188" t="s">
        <v>396</v>
      </c>
    </row>
    <row r="128" spans="1:27" ht="14.25" customHeight="1">
      <c r="A128" s="152">
        <v>122</v>
      </c>
      <c r="B128" s="153" t="s">
        <v>681</v>
      </c>
      <c r="C128" s="154" t="s">
        <v>682</v>
      </c>
      <c r="D128" s="155" t="s">
        <v>63</v>
      </c>
      <c r="E128" s="156" t="str">
        <f t="shared" si="0"/>
        <v>5 al 10</v>
      </c>
      <c r="F128" s="156">
        <v>2</v>
      </c>
      <c r="G128" s="157" t="s">
        <v>169</v>
      </c>
      <c r="H128" s="167" t="s">
        <v>170</v>
      </c>
      <c r="I128" s="155" t="s">
        <v>92</v>
      </c>
      <c r="J128" s="148" t="s">
        <v>683</v>
      </c>
      <c r="K128" s="158">
        <f t="shared" si="1"/>
        <v>28928</v>
      </c>
      <c r="L128" s="158">
        <f t="shared" si="2"/>
        <v>43391</v>
      </c>
      <c r="M128" s="158">
        <f t="shared" si="3"/>
        <v>72319</v>
      </c>
      <c r="N128" s="150"/>
      <c r="O128" s="150"/>
      <c r="P128" s="150"/>
      <c r="Q128" s="150"/>
      <c r="R128" s="150"/>
      <c r="S128" s="150"/>
      <c r="X128" s="187" t="s">
        <v>394</v>
      </c>
      <c r="Y128" s="188"/>
      <c r="Z128" s="188" t="s">
        <v>684</v>
      </c>
      <c r="AA128" s="188" t="s">
        <v>396</v>
      </c>
    </row>
    <row r="129" spans="1:27" ht="14.25" customHeight="1">
      <c r="A129" s="152">
        <v>123</v>
      </c>
      <c r="B129" s="153" t="s">
        <v>685</v>
      </c>
      <c r="C129" s="154" t="s">
        <v>686</v>
      </c>
      <c r="D129" s="155" t="s">
        <v>63</v>
      </c>
      <c r="E129" s="156" t="str">
        <f t="shared" si="0"/>
        <v>5 al 10</v>
      </c>
      <c r="F129" s="156">
        <v>2</v>
      </c>
      <c r="G129" s="157" t="s">
        <v>219</v>
      </c>
      <c r="H129" s="157" t="s">
        <v>220</v>
      </c>
      <c r="I129" s="155" t="s">
        <v>92</v>
      </c>
      <c r="J129" s="148" t="s">
        <v>275</v>
      </c>
      <c r="K129" s="158">
        <f t="shared" si="1"/>
        <v>28928</v>
      </c>
      <c r="L129" s="158">
        <f t="shared" si="2"/>
        <v>43391</v>
      </c>
      <c r="M129" s="158">
        <f t="shared" si="3"/>
        <v>72319</v>
      </c>
      <c r="N129" s="150"/>
      <c r="O129" s="150"/>
      <c r="P129" s="150"/>
      <c r="Q129" s="150"/>
      <c r="R129" s="150"/>
      <c r="S129" s="150"/>
      <c r="X129" s="187" t="s">
        <v>394</v>
      </c>
      <c r="Y129" s="188"/>
      <c r="Z129" s="188" t="s">
        <v>687</v>
      </c>
      <c r="AA129" s="188" t="s">
        <v>396</v>
      </c>
    </row>
    <row r="130" spans="1:27" ht="14.25" customHeight="1">
      <c r="A130" s="152">
        <v>124</v>
      </c>
      <c r="B130" s="153" t="s">
        <v>688</v>
      </c>
      <c r="C130" s="154" t="s">
        <v>689</v>
      </c>
      <c r="D130" s="155" t="s">
        <v>251</v>
      </c>
      <c r="E130" s="156" t="str">
        <f t="shared" si="0"/>
        <v>11 al 21</v>
      </c>
      <c r="F130" s="156">
        <v>3</v>
      </c>
      <c r="G130" s="157" t="s">
        <v>169</v>
      </c>
      <c r="H130" s="167" t="s">
        <v>170</v>
      </c>
      <c r="I130" s="155" t="s">
        <v>690</v>
      </c>
      <c r="J130" s="148" t="s">
        <v>690</v>
      </c>
      <c r="K130" s="158">
        <f t="shared" si="1"/>
        <v>23477</v>
      </c>
      <c r="L130" s="158">
        <f t="shared" si="2"/>
        <v>32215</v>
      </c>
      <c r="M130" s="158">
        <f t="shared" si="3"/>
        <v>58692</v>
      </c>
      <c r="N130" s="150"/>
      <c r="O130" s="150"/>
      <c r="P130" s="150"/>
      <c r="Q130" s="150"/>
      <c r="R130" s="150"/>
      <c r="S130" s="150"/>
      <c r="X130" s="187" t="s">
        <v>394</v>
      </c>
      <c r="Y130" s="188"/>
      <c r="Z130" s="188" t="s">
        <v>691</v>
      </c>
      <c r="AA130" s="188" t="s">
        <v>396</v>
      </c>
    </row>
    <row r="131" spans="1:27" ht="14.25" customHeight="1">
      <c r="A131" s="152">
        <v>125</v>
      </c>
      <c r="B131" s="153" t="s">
        <v>692</v>
      </c>
      <c r="C131" s="154" t="s">
        <v>693</v>
      </c>
      <c r="D131" s="155" t="s">
        <v>63</v>
      </c>
      <c r="E131" s="156" t="str">
        <f t="shared" si="0"/>
        <v>5 al 10</v>
      </c>
      <c r="F131" s="156">
        <v>2</v>
      </c>
      <c r="G131" s="157" t="s">
        <v>147</v>
      </c>
      <c r="H131" s="157" t="s">
        <v>148</v>
      </c>
      <c r="I131" s="155" t="s">
        <v>207</v>
      </c>
      <c r="J131" s="148" t="s">
        <v>476</v>
      </c>
      <c r="K131" s="158">
        <f t="shared" si="1"/>
        <v>28928</v>
      </c>
      <c r="L131" s="158">
        <f t="shared" si="2"/>
        <v>43391</v>
      </c>
      <c r="M131" s="158">
        <f t="shared" si="3"/>
        <v>72319</v>
      </c>
      <c r="N131" s="150"/>
      <c r="O131" s="150"/>
      <c r="P131" s="150"/>
      <c r="Q131" s="150"/>
      <c r="R131" s="150"/>
      <c r="S131" s="150"/>
      <c r="X131" s="187" t="s">
        <v>394</v>
      </c>
      <c r="Y131" s="188"/>
      <c r="Z131" s="188" t="s">
        <v>694</v>
      </c>
      <c r="AA131" s="188" t="s">
        <v>396</v>
      </c>
    </row>
    <row r="132" spans="1:27" ht="14.25" customHeight="1">
      <c r="A132" s="152">
        <v>126</v>
      </c>
      <c r="B132" s="153" t="s">
        <v>695</v>
      </c>
      <c r="C132" s="154" t="s">
        <v>696</v>
      </c>
      <c r="D132" s="155" t="s">
        <v>63</v>
      </c>
      <c r="E132" s="156" t="str">
        <f t="shared" si="0"/>
        <v>5 al 10</v>
      </c>
      <c r="F132" s="156">
        <v>2</v>
      </c>
      <c r="G132" s="157" t="s">
        <v>212</v>
      </c>
      <c r="H132" s="157" t="s">
        <v>213</v>
      </c>
      <c r="I132" s="155" t="s">
        <v>92</v>
      </c>
      <c r="J132" s="148" t="s">
        <v>191</v>
      </c>
      <c r="K132" s="158">
        <f t="shared" si="1"/>
        <v>28928</v>
      </c>
      <c r="L132" s="158">
        <f t="shared" si="2"/>
        <v>43391</v>
      </c>
      <c r="M132" s="158">
        <f t="shared" si="3"/>
        <v>72319</v>
      </c>
      <c r="N132" s="150"/>
      <c r="O132" s="150"/>
      <c r="P132" s="150"/>
      <c r="Q132" s="150"/>
      <c r="R132" s="150"/>
      <c r="S132" s="150"/>
      <c r="X132" s="187" t="s">
        <v>394</v>
      </c>
      <c r="Y132" s="188"/>
      <c r="Z132" s="188" t="s">
        <v>697</v>
      </c>
      <c r="AA132" s="188" t="s">
        <v>396</v>
      </c>
    </row>
    <row r="133" spans="1:27" ht="14.25" customHeight="1">
      <c r="A133" s="152">
        <v>127</v>
      </c>
      <c r="B133" s="153" t="s">
        <v>698</v>
      </c>
      <c r="C133" s="154" t="s">
        <v>699</v>
      </c>
      <c r="D133" s="155" t="s">
        <v>63</v>
      </c>
      <c r="E133" s="156" t="str">
        <f t="shared" si="0"/>
        <v>5 al 10</v>
      </c>
      <c r="F133" s="156">
        <v>2</v>
      </c>
      <c r="G133" s="157" t="s">
        <v>249</v>
      </c>
      <c r="H133" s="157" t="s">
        <v>66</v>
      </c>
      <c r="I133" s="155" t="s">
        <v>92</v>
      </c>
      <c r="J133" s="148" t="s">
        <v>92</v>
      </c>
      <c r="K133" s="158">
        <f t="shared" si="1"/>
        <v>28928</v>
      </c>
      <c r="L133" s="158">
        <f t="shared" si="2"/>
        <v>43391</v>
      </c>
      <c r="M133" s="158">
        <f t="shared" si="3"/>
        <v>72319</v>
      </c>
      <c r="N133" s="150"/>
      <c r="O133" s="150"/>
      <c r="P133" s="150"/>
      <c r="Q133" s="150"/>
      <c r="R133" s="150"/>
      <c r="S133" s="150"/>
      <c r="X133" s="187" t="s">
        <v>394</v>
      </c>
      <c r="Y133" s="188"/>
      <c r="Z133" s="188" t="s">
        <v>700</v>
      </c>
      <c r="AA133" s="188" t="s">
        <v>396</v>
      </c>
    </row>
    <row r="134" spans="1:27" ht="14.25" customHeight="1">
      <c r="A134" s="152">
        <v>128</v>
      </c>
      <c r="B134" s="153" t="s">
        <v>701</v>
      </c>
      <c r="C134" s="154" t="s">
        <v>702</v>
      </c>
      <c r="D134" s="155" t="s">
        <v>63</v>
      </c>
      <c r="E134" s="156" t="str">
        <f t="shared" si="0"/>
        <v>5 al 10</v>
      </c>
      <c r="F134" s="156">
        <v>2</v>
      </c>
      <c r="G134" s="157" t="s">
        <v>147</v>
      </c>
      <c r="H134" s="157" t="s">
        <v>148</v>
      </c>
      <c r="I134" s="155" t="s">
        <v>553</v>
      </c>
      <c r="J134" s="148" t="s">
        <v>92</v>
      </c>
      <c r="K134" s="158">
        <f t="shared" si="1"/>
        <v>28928</v>
      </c>
      <c r="L134" s="158">
        <f t="shared" si="2"/>
        <v>43391</v>
      </c>
      <c r="M134" s="158">
        <f t="shared" si="3"/>
        <v>72319</v>
      </c>
      <c r="N134" s="150"/>
      <c r="O134" s="150"/>
      <c r="P134" s="150"/>
      <c r="Q134" s="150"/>
      <c r="R134" s="150"/>
      <c r="S134" s="150"/>
      <c r="X134" s="187" t="s">
        <v>394</v>
      </c>
      <c r="Y134" s="188"/>
      <c r="Z134" s="188" t="s">
        <v>703</v>
      </c>
      <c r="AA134" s="188" t="s">
        <v>396</v>
      </c>
    </row>
    <row r="135" spans="1:27" ht="14.25" customHeight="1">
      <c r="A135" s="152">
        <v>129</v>
      </c>
      <c r="B135" s="153" t="s">
        <v>704</v>
      </c>
      <c r="C135" s="154" t="s">
        <v>705</v>
      </c>
      <c r="D135" s="155" t="s">
        <v>63</v>
      </c>
      <c r="E135" s="156" t="str">
        <f t="shared" si="0"/>
        <v>5 al 10</v>
      </c>
      <c r="F135" s="156">
        <v>2</v>
      </c>
      <c r="G135" s="181" t="s">
        <v>212</v>
      </c>
      <c r="H135" s="157" t="s">
        <v>213</v>
      </c>
      <c r="I135" s="155" t="s">
        <v>92</v>
      </c>
      <c r="J135" s="148" t="s">
        <v>92</v>
      </c>
      <c r="K135" s="158">
        <f t="shared" si="1"/>
        <v>28928</v>
      </c>
      <c r="L135" s="158">
        <f t="shared" si="2"/>
        <v>43391</v>
      </c>
      <c r="M135" s="158">
        <f t="shared" si="3"/>
        <v>72319</v>
      </c>
      <c r="N135" s="150"/>
      <c r="O135" s="150"/>
      <c r="P135" s="150"/>
      <c r="Q135" s="150"/>
      <c r="R135" s="150"/>
      <c r="S135" s="150"/>
      <c r="X135" s="187" t="s">
        <v>394</v>
      </c>
      <c r="Y135" s="188"/>
      <c r="Z135" s="188" t="s">
        <v>706</v>
      </c>
      <c r="AA135" s="188" t="s">
        <v>396</v>
      </c>
    </row>
    <row r="136" spans="1:27" ht="14.25" customHeight="1">
      <c r="A136" s="152">
        <v>130</v>
      </c>
      <c r="B136" s="153" t="s">
        <v>707</v>
      </c>
      <c r="C136" s="154" t="s">
        <v>708</v>
      </c>
      <c r="D136" s="155" t="s">
        <v>63</v>
      </c>
      <c r="E136" s="156" t="str">
        <f t="shared" si="0"/>
        <v>5 al 10</v>
      </c>
      <c r="F136" s="156">
        <v>2</v>
      </c>
      <c r="G136" s="157" t="s">
        <v>328</v>
      </c>
      <c r="H136" s="157" t="s">
        <v>342</v>
      </c>
      <c r="I136" s="155" t="s">
        <v>346</v>
      </c>
      <c r="J136" s="148" t="s">
        <v>346</v>
      </c>
      <c r="K136" s="158">
        <f t="shared" si="1"/>
        <v>28928</v>
      </c>
      <c r="L136" s="158">
        <f t="shared" si="2"/>
        <v>43391</v>
      </c>
      <c r="M136" s="158">
        <f t="shared" si="3"/>
        <v>72319</v>
      </c>
      <c r="N136" s="150"/>
      <c r="O136" s="150"/>
      <c r="P136" s="150"/>
      <c r="Q136" s="150"/>
      <c r="R136" s="150"/>
      <c r="S136" s="150"/>
      <c r="X136" s="163">
        <v>46</v>
      </c>
      <c r="Y136" s="148">
        <v>2022</v>
      </c>
      <c r="Z136" s="148" t="s">
        <v>709</v>
      </c>
      <c r="AA136" s="148" t="s">
        <v>547</v>
      </c>
    </row>
    <row r="137" spans="1:27" ht="14.25" customHeight="1">
      <c r="A137" s="152">
        <v>131</v>
      </c>
      <c r="B137" s="153" t="s">
        <v>710</v>
      </c>
      <c r="C137" s="154" t="s">
        <v>711</v>
      </c>
      <c r="D137" s="155" t="s">
        <v>251</v>
      </c>
      <c r="E137" s="156" t="str">
        <f t="shared" si="0"/>
        <v>11 al 21</v>
      </c>
      <c r="F137" s="156">
        <v>3</v>
      </c>
      <c r="G137" s="181" t="s">
        <v>328</v>
      </c>
      <c r="H137" s="157" t="s">
        <v>342</v>
      </c>
      <c r="I137" s="155" t="s">
        <v>92</v>
      </c>
      <c r="J137" s="148" t="s">
        <v>317</v>
      </c>
      <c r="K137" s="158">
        <f t="shared" si="1"/>
        <v>23477</v>
      </c>
      <c r="L137" s="158">
        <f t="shared" si="2"/>
        <v>32215</v>
      </c>
      <c r="M137" s="158">
        <f t="shared" si="3"/>
        <v>58692</v>
      </c>
      <c r="N137" s="150"/>
      <c r="O137" s="150"/>
      <c r="P137" s="150"/>
      <c r="Q137" s="150"/>
      <c r="R137" s="150"/>
      <c r="S137" s="150"/>
      <c r="X137" s="163">
        <v>46</v>
      </c>
      <c r="Y137" s="148">
        <v>2022</v>
      </c>
      <c r="Z137" s="148" t="s">
        <v>712</v>
      </c>
      <c r="AA137" s="148" t="s">
        <v>547</v>
      </c>
    </row>
    <row r="138" spans="1:27" ht="14.25" customHeight="1">
      <c r="A138" s="152">
        <v>132</v>
      </c>
      <c r="B138" s="153" t="s">
        <v>713</v>
      </c>
      <c r="C138" s="154" t="s">
        <v>714</v>
      </c>
      <c r="D138" s="155" t="s">
        <v>63</v>
      </c>
      <c r="E138" s="156" t="str">
        <f t="shared" si="0"/>
        <v>5 al 10</v>
      </c>
      <c r="F138" s="156">
        <v>2</v>
      </c>
      <c r="G138" s="157" t="s">
        <v>169</v>
      </c>
      <c r="H138" s="167" t="s">
        <v>170</v>
      </c>
      <c r="I138" s="155" t="s">
        <v>92</v>
      </c>
      <c r="J138" s="148" t="s">
        <v>452</v>
      </c>
      <c r="K138" s="158">
        <f t="shared" si="1"/>
        <v>28928</v>
      </c>
      <c r="L138" s="158">
        <f t="shared" si="2"/>
        <v>43391</v>
      </c>
      <c r="M138" s="158">
        <f t="shared" si="3"/>
        <v>72319</v>
      </c>
      <c r="N138" s="150"/>
      <c r="O138" s="150"/>
      <c r="P138" s="150"/>
      <c r="Q138" s="150"/>
      <c r="R138" s="150"/>
      <c r="S138" s="150"/>
      <c r="X138" s="163">
        <v>46</v>
      </c>
      <c r="Y138" s="148">
        <v>2022</v>
      </c>
      <c r="Z138" s="148" t="s">
        <v>715</v>
      </c>
      <c r="AA138" s="148" t="s">
        <v>547</v>
      </c>
    </row>
    <row r="139" spans="1:27" ht="14.25" customHeight="1">
      <c r="A139" s="152">
        <v>133</v>
      </c>
      <c r="B139" s="153" t="s">
        <v>716</v>
      </c>
      <c r="C139" s="186" t="s">
        <v>717</v>
      </c>
      <c r="D139" s="155" t="s">
        <v>63</v>
      </c>
      <c r="E139" s="156" t="str">
        <f t="shared" si="0"/>
        <v>5 al 10</v>
      </c>
      <c r="F139" s="156">
        <v>2</v>
      </c>
      <c r="G139" s="157" t="s">
        <v>147</v>
      </c>
      <c r="H139" s="157" t="s">
        <v>148</v>
      </c>
      <c r="I139" s="155" t="s">
        <v>92</v>
      </c>
      <c r="J139" s="148" t="s">
        <v>361</v>
      </c>
      <c r="K139" s="158">
        <f t="shared" si="1"/>
        <v>28928</v>
      </c>
      <c r="L139" s="158">
        <f t="shared" si="2"/>
        <v>43391</v>
      </c>
      <c r="M139" s="158">
        <f t="shared" si="3"/>
        <v>72319</v>
      </c>
      <c r="N139" s="150"/>
      <c r="O139" s="150"/>
      <c r="P139" s="150"/>
      <c r="Q139" s="150"/>
      <c r="R139" s="150"/>
      <c r="S139" s="150"/>
      <c r="X139" s="163">
        <v>46</v>
      </c>
      <c r="Y139" s="148">
        <v>2022</v>
      </c>
      <c r="Z139" s="148" t="s">
        <v>718</v>
      </c>
      <c r="AA139" s="148" t="s">
        <v>547</v>
      </c>
    </row>
    <row r="140" spans="1:27" ht="14.25" customHeight="1">
      <c r="A140" s="152">
        <v>134</v>
      </c>
      <c r="B140" s="153" t="s">
        <v>719</v>
      </c>
      <c r="C140" s="154" t="s">
        <v>720</v>
      </c>
      <c r="D140" s="155" t="s">
        <v>63</v>
      </c>
      <c r="E140" s="156" t="str">
        <f t="shared" si="0"/>
        <v>5 al 10</v>
      </c>
      <c r="F140" s="156">
        <v>2</v>
      </c>
      <c r="G140" s="157" t="s">
        <v>169</v>
      </c>
      <c r="H140" s="167" t="s">
        <v>170</v>
      </c>
      <c r="I140" s="155" t="s">
        <v>92</v>
      </c>
      <c r="J140" s="148" t="s">
        <v>361</v>
      </c>
      <c r="K140" s="158">
        <f t="shared" si="1"/>
        <v>28928</v>
      </c>
      <c r="L140" s="158">
        <f t="shared" si="2"/>
        <v>43391</v>
      </c>
      <c r="M140" s="158">
        <f t="shared" si="3"/>
        <v>72319</v>
      </c>
      <c r="N140" s="150"/>
      <c r="O140" s="150"/>
      <c r="P140" s="150"/>
      <c r="Q140" s="150"/>
      <c r="R140" s="150"/>
      <c r="S140" s="150"/>
      <c r="X140" s="174" t="s">
        <v>184</v>
      </c>
      <c r="Y140" s="175"/>
      <c r="Z140" s="175" t="s">
        <v>721</v>
      </c>
      <c r="AA140" s="175" t="s">
        <v>186</v>
      </c>
    </row>
    <row r="141" spans="1:27" ht="14.25" customHeight="1">
      <c r="A141" s="152">
        <v>135</v>
      </c>
      <c r="B141" s="153" t="s">
        <v>722</v>
      </c>
      <c r="C141" s="154" t="s">
        <v>723</v>
      </c>
      <c r="D141" s="155" t="s">
        <v>63</v>
      </c>
      <c r="E141" s="156" t="str">
        <f t="shared" si="0"/>
        <v>5 al 10</v>
      </c>
      <c r="F141" s="156">
        <v>2</v>
      </c>
      <c r="G141" s="157" t="s">
        <v>212</v>
      </c>
      <c r="H141" s="157" t="s">
        <v>213</v>
      </c>
      <c r="I141" s="155" t="s">
        <v>421</v>
      </c>
      <c r="J141" s="148" t="s">
        <v>150</v>
      </c>
      <c r="K141" s="158">
        <f t="shared" si="1"/>
        <v>28928</v>
      </c>
      <c r="L141" s="158">
        <f t="shared" si="2"/>
        <v>43391</v>
      </c>
      <c r="M141" s="158">
        <f t="shared" si="3"/>
        <v>72319</v>
      </c>
      <c r="N141" s="150"/>
      <c r="O141" s="150"/>
      <c r="P141" s="150"/>
      <c r="Q141" s="150"/>
      <c r="R141" s="150"/>
      <c r="S141" s="150"/>
      <c r="X141" s="174" t="s">
        <v>184</v>
      </c>
      <c r="Y141" s="175"/>
      <c r="Z141" s="175" t="s">
        <v>724</v>
      </c>
      <c r="AA141" s="175" t="s">
        <v>186</v>
      </c>
    </row>
    <row r="142" spans="1:27" ht="14.25" customHeight="1">
      <c r="A142" s="152">
        <v>136</v>
      </c>
      <c r="B142" s="153" t="s">
        <v>725</v>
      </c>
      <c r="C142" s="154" t="s">
        <v>726</v>
      </c>
      <c r="D142" s="155" t="s">
        <v>63</v>
      </c>
      <c r="E142" s="156" t="str">
        <f t="shared" si="0"/>
        <v>5 al 10</v>
      </c>
      <c r="F142" s="156">
        <v>2</v>
      </c>
      <c r="G142" s="157" t="s">
        <v>212</v>
      </c>
      <c r="H142" s="157" t="s">
        <v>213</v>
      </c>
      <c r="I142" s="155" t="s">
        <v>92</v>
      </c>
      <c r="J142" s="148" t="s">
        <v>557</v>
      </c>
      <c r="K142" s="158">
        <f t="shared" si="1"/>
        <v>28928</v>
      </c>
      <c r="L142" s="158">
        <f t="shared" si="2"/>
        <v>43391</v>
      </c>
      <c r="M142" s="158">
        <f t="shared" si="3"/>
        <v>72319</v>
      </c>
      <c r="N142" s="150"/>
      <c r="O142" s="150"/>
      <c r="P142" s="150"/>
      <c r="Q142" s="150"/>
      <c r="R142" s="150"/>
      <c r="S142" s="150"/>
      <c r="X142" s="174" t="s">
        <v>184</v>
      </c>
      <c r="Y142" s="175"/>
      <c r="Z142" s="175" t="s">
        <v>727</v>
      </c>
      <c r="AA142" s="175" t="s">
        <v>186</v>
      </c>
    </row>
    <row r="143" spans="1:27" ht="14.25" customHeight="1">
      <c r="A143" s="152">
        <v>137</v>
      </c>
      <c r="B143" s="153" t="s">
        <v>728</v>
      </c>
      <c r="C143" s="154" t="s">
        <v>729</v>
      </c>
      <c r="D143" s="155" t="s">
        <v>63</v>
      </c>
      <c r="E143" s="156" t="str">
        <f t="shared" si="0"/>
        <v>5 al 10</v>
      </c>
      <c r="F143" s="156">
        <v>2</v>
      </c>
      <c r="G143" s="157" t="s">
        <v>212</v>
      </c>
      <c r="H143" s="157" t="s">
        <v>213</v>
      </c>
      <c r="I143" s="155" t="s">
        <v>92</v>
      </c>
      <c r="J143" s="148" t="s">
        <v>333</v>
      </c>
      <c r="K143" s="158">
        <f t="shared" si="1"/>
        <v>28928</v>
      </c>
      <c r="L143" s="158">
        <f t="shared" si="2"/>
        <v>43391</v>
      </c>
      <c r="M143" s="158">
        <f t="shared" si="3"/>
        <v>72319</v>
      </c>
      <c r="N143" s="150"/>
      <c r="O143" s="150"/>
      <c r="P143" s="150"/>
      <c r="Q143" s="150"/>
      <c r="R143" s="150"/>
      <c r="S143" s="150"/>
      <c r="X143" s="174" t="s">
        <v>184</v>
      </c>
      <c r="Y143" s="175"/>
      <c r="Z143" s="175" t="s">
        <v>730</v>
      </c>
      <c r="AA143" s="175" t="s">
        <v>186</v>
      </c>
    </row>
    <row r="144" spans="1:27" ht="14.25" customHeight="1">
      <c r="A144" s="152">
        <v>138</v>
      </c>
      <c r="B144" s="153" t="s">
        <v>731</v>
      </c>
      <c r="C144" s="154" t="s">
        <v>732</v>
      </c>
      <c r="D144" s="155" t="s">
        <v>63</v>
      </c>
      <c r="E144" s="156" t="str">
        <f t="shared" si="0"/>
        <v>5 al 10</v>
      </c>
      <c r="F144" s="156">
        <v>2</v>
      </c>
      <c r="G144" s="157" t="s">
        <v>169</v>
      </c>
      <c r="H144" s="167" t="s">
        <v>170</v>
      </c>
      <c r="I144" s="155" t="s">
        <v>733</v>
      </c>
      <c r="J144" s="148" t="s">
        <v>734</v>
      </c>
      <c r="K144" s="158">
        <f t="shared" si="1"/>
        <v>28928</v>
      </c>
      <c r="L144" s="158">
        <f t="shared" si="2"/>
        <v>43391</v>
      </c>
      <c r="M144" s="158">
        <f t="shared" si="3"/>
        <v>72319</v>
      </c>
      <c r="N144" s="150"/>
      <c r="O144" s="150"/>
      <c r="P144" s="150"/>
      <c r="Q144" s="150"/>
      <c r="R144" s="150"/>
      <c r="S144" s="150"/>
      <c r="X144" s="174" t="s">
        <v>184</v>
      </c>
      <c r="Y144" s="175"/>
      <c r="Z144" s="175" t="s">
        <v>735</v>
      </c>
      <c r="AA144" s="175" t="s">
        <v>186</v>
      </c>
    </row>
    <row r="145" spans="1:27" ht="14.25" customHeight="1">
      <c r="A145" s="152">
        <v>139</v>
      </c>
      <c r="B145" s="153" t="s">
        <v>736</v>
      </c>
      <c r="C145" s="154" t="s">
        <v>737</v>
      </c>
      <c r="D145" s="155" t="s">
        <v>63</v>
      </c>
      <c r="E145" s="156" t="str">
        <f t="shared" si="0"/>
        <v>5 al 10</v>
      </c>
      <c r="F145" s="156">
        <v>2</v>
      </c>
      <c r="G145" s="157" t="s">
        <v>205</v>
      </c>
      <c r="H145" s="181" t="s">
        <v>227</v>
      </c>
      <c r="I145" s="155" t="s">
        <v>738</v>
      </c>
      <c r="J145" s="148" t="s">
        <v>452</v>
      </c>
      <c r="K145" s="158">
        <f t="shared" si="1"/>
        <v>28928</v>
      </c>
      <c r="L145" s="158">
        <f t="shared" si="2"/>
        <v>43391</v>
      </c>
      <c r="M145" s="158">
        <f t="shared" si="3"/>
        <v>72319</v>
      </c>
      <c r="N145" s="150"/>
      <c r="O145" s="150"/>
      <c r="P145" s="150"/>
      <c r="Q145" s="150"/>
      <c r="R145" s="150"/>
      <c r="S145" s="150"/>
      <c r="X145" s="174" t="s">
        <v>184</v>
      </c>
      <c r="Y145" s="175"/>
      <c r="Z145" s="175" t="s">
        <v>739</v>
      </c>
      <c r="AA145" s="175" t="s">
        <v>186</v>
      </c>
    </row>
    <row r="146" spans="1:27" ht="14.25" customHeight="1">
      <c r="A146" s="152">
        <v>140</v>
      </c>
      <c r="B146" s="153" t="s">
        <v>740</v>
      </c>
      <c r="C146" s="154" t="s">
        <v>741</v>
      </c>
      <c r="D146" s="155" t="s">
        <v>63</v>
      </c>
      <c r="E146" s="156" t="str">
        <f t="shared" si="0"/>
        <v>5 al 10</v>
      </c>
      <c r="F146" s="156">
        <v>2</v>
      </c>
      <c r="G146" s="181" t="s">
        <v>169</v>
      </c>
      <c r="H146" s="167" t="s">
        <v>170</v>
      </c>
      <c r="I146" s="155" t="s">
        <v>92</v>
      </c>
      <c r="J146" s="148" t="s">
        <v>742</v>
      </c>
      <c r="K146" s="158">
        <f t="shared" si="1"/>
        <v>28928</v>
      </c>
      <c r="L146" s="158">
        <f t="shared" si="2"/>
        <v>43391</v>
      </c>
      <c r="M146" s="158">
        <f t="shared" si="3"/>
        <v>72319</v>
      </c>
      <c r="N146" s="150"/>
      <c r="O146" s="150"/>
      <c r="P146" s="150"/>
      <c r="Q146" s="150"/>
      <c r="R146" s="150"/>
      <c r="S146" s="150"/>
      <c r="X146" s="163">
        <v>46</v>
      </c>
      <c r="Y146" s="148">
        <v>2022</v>
      </c>
      <c r="Z146" s="148" t="s">
        <v>743</v>
      </c>
      <c r="AA146" s="148" t="s">
        <v>547</v>
      </c>
    </row>
    <row r="147" spans="1:27" ht="14.25" customHeight="1">
      <c r="A147" s="152">
        <v>141</v>
      </c>
      <c r="B147" s="153" t="s">
        <v>744</v>
      </c>
      <c r="C147" s="154" t="s">
        <v>745</v>
      </c>
      <c r="D147" s="155" t="s">
        <v>63</v>
      </c>
      <c r="E147" s="156" t="str">
        <f t="shared" si="0"/>
        <v>5 al 10</v>
      </c>
      <c r="F147" s="156">
        <v>2</v>
      </c>
      <c r="G147" s="167" t="s">
        <v>212</v>
      </c>
      <c r="H147" s="157" t="s">
        <v>213</v>
      </c>
      <c r="I147" s="155" t="s">
        <v>352</v>
      </c>
      <c r="J147" s="148" t="s">
        <v>352</v>
      </c>
      <c r="K147" s="158">
        <f t="shared" si="1"/>
        <v>28928</v>
      </c>
      <c r="L147" s="158">
        <f t="shared" si="2"/>
        <v>43391</v>
      </c>
      <c r="M147" s="158">
        <f t="shared" si="3"/>
        <v>72319</v>
      </c>
      <c r="N147" s="150"/>
      <c r="O147" s="150"/>
      <c r="P147" s="150"/>
      <c r="Q147" s="150"/>
      <c r="R147" s="150"/>
      <c r="S147" s="150"/>
      <c r="X147" s="163">
        <v>46</v>
      </c>
      <c r="Y147" s="148">
        <v>2022</v>
      </c>
      <c r="Z147" s="148" t="s">
        <v>746</v>
      </c>
      <c r="AA147" s="148" t="s">
        <v>547</v>
      </c>
    </row>
    <row r="148" spans="1:27" ht="14.25" customHeight="1">
      <c r="A148" s="152">
        <v>142</v>
      </c>
      <c r="B148" s="153" t="s">
        <v>747</v>
      </c>
      <c r="C148" s="154" t="s">
        <v>748</v>
      </c>
      <c r="D148" s="155" t="s">
        <v>158</v>
      </c>
      <c r="E148" s="156" t="str">
        <f t="shared" si="0"/>
        <v>A al 4</v>
      </c>
      <c r="F148" s="156">
        <v>1</v>
      </c>
      <c r="G148" s="167" t="s">
        <v>161</v>
      </c>
      <c r="H148" s="167" t="s">
        <v>206</v>
      </c>
      <c r="I148" s="155" t="s">
        <v>92</v>
      </c>
      <c r="J148" s="148" t="s">
        <v>92</v>
      </c>
      <c r="K148" s="158">
        <f t="shared" si="1"/>
        <v>31448</v>
      </c>
      <c r="L148" s="158">
        <f t="shared" si="2"/>
        <v>47173</v>
      </c>
      <c r="M148" s="158">
        <f t="shared" si="3"/>
        <v>78621</v>
      </c>
      <c r="N148" s="150"/>
      <c r="O148" s="150"/>
      <c r="P148" s="150"/>
      <c r="Q148" s="150"/>
      <c r="R148" s="150"/>
      <c r="S148" s="150"/>
      <c r="X148" s="163">
        <v>46</v>
      </c>
      <c r="Y148" s="148">
        <v>2022</v>
      </c>
      <c r="Z148" s="148" t="s">
        <v>749</v>
      </c>
      <c r="AA148" s="148" t="s">
        <v>547</v>
      </c>
    </row>
    <row r="149" spans="1:27" ht="14.25" customHeight="1">
      <c r="A149" s="152">
        <v>143</v>
      </c>
      <c r="B149" s="153" t="s">
        <v>750</v>
      </c>
      <c r="C149" s="154" t="s">
        <v>751</v>
      </c>
      <c r="D149" s="155" t="s">
        <v>63</v>
      </c>
      <c r="E149" s="156" t="str">
        <f t="shared" si="0"/>
        <v>5 al 10</v>
      </c>
      <c r="F149" s="156">
        <v>2</v>
      </c>
      <c r="G149" s="157" t="s">
        <v>212</v>
      </c>
      <c r="H149" s="157" t="s">
        <v>213</v>
      </c>
      <c r="I149" s="155" t="s">
        <v>421</v>
      </c>
      <c r="J149" s="148" t="s">
        <v>281</v>
      </c>
      <c r="K149" s="158">
        <f t="shared" si="1"/>
        <v>28928</v>
      </c>
      <c r="L149" s="158">
        <f t="shared" si="2"/>
        <v>43391</v>
      </c>
      <c r="M149" s="158">
        <f t="shared" si="3"/>
        <v>72319</v>
      </c>
      <c r="N149" s="150"/>
      <c r="O149" s="150"/>
      <c r="P149" s="150"/>
      <c r="Q149" s="150"/>
      <c r="R149" s="150"/>
      <c r="S149" s="150"/>
      <c r="X149" s="163">
        <v>46</v>
      </c>
      <c r="Y149" s="148">
        <v>2022</v>
      </c>
      <c r="Z149" s="148" t="s">
        <v>752</v>
      </c>
      <c r="AA149" s="148" t="s">
        <v>547</v>
      </c>
    </row>
    <row r="150" spans="1:27" ht="14.25" customHeight="1">
      <c r="A150" s="152">
        <v>144</v>
      </c>
      <c r="B150" s="153" t="s">
        <v>753</v>
      </c>
      <c r="C150" s="186" t="s">
        <v>754</v>
      </c>
      <c r="D150" s="155" t="s">
        <v>63</v>
      </c>
      <c r="E150" s="156" t="str">
        <f t="shared" si="0"/>
        <v>5 al 10</v>
      </c>
      <c r="F150" s="156">
        <v>2</v>
      </c>
      <c r="G150" s="157" t="s">
        <v>328</v>
      </c>
      <c r="H150" s="157" t="s">
        <v>342</v>
      </c>
      <c r="I150" s="155" t="s">
        <v>92</v>
      </c>
      <c r="J150" s="148" t="s">
        <v>191</v>
      </c>
      <c r="K150" s="158">
        <f t="shared" si="1"/>
        <v>28928</v>
      </c>
      <c r="L150" s="158">
        <f t="shared" si="2"/>
        <v>43391</v>
      </c>
      <c r="M150" s="158">
        <f t="shared" si="3"/>
        <v>72319</v>
      </c>
      <c r="N150" s="150"/>
      <c r="O150" s="150"/>
      <c r="P150" s="150"/>
      <c r="Q150" s="150"/>
      <c r="R150" s="150"/>
      <c r="S150" s="150"/>
      <c r="X150" s="174" t="s">
        <v>755</v>
      </c>
      <c r="Y150" s="175"/>
      <c r="Z150" s="175" t="s">
        <v>756</v>
      </c>
      <c r="AA150" s="175" t="s">
        <v>757</v>
      </c>
    </row>
    <row r="151" spans="1:27" ht="14.25" customHeight="1">
      <c r="A151" s="152">
        <v>145</v>
      </c>
      <c r="B151" s="153" t="s">
        <v>758</v>
      </c>
      <c r="C151" s="154" t="s">
        <v>759</v>
      </c>
      <c r="D151" s="155" t="s">
        <v>63</v>
      </c>
      <c r="E151" s="156" t="str">
        <f t="shared" si="0"/>
        <v>5 al 10</v>
      </c>
      <c r="F151" s="156">
        <v>2</v>
      </c>
      <c r="G151" s="167" t="s">
        <v>212</v>
      </c>
      <c r="H151" s="157" t="s">
        <v>213</v>
      </c>
      <c r="I151" s="155" t="s">
        <v>361</v>
      </c>
      <c r="J151" s="148" t="s">
        <v>92</v>
      </c>
      <c r="K151" s="158">
        <f t="shared" si="1"/>
        <v>28928</v>
      </c>
      <c r="L151" s="158">
        <f t="shared" si="2"/>
        <v>43391</v>
      </c>
      <c r="M151" s="158">
        <f t="shared" si="3"/>
        <v>72319</v>
      </c>
      <c r="N151" s="150"/>
      <c r="O151" s="150"/>
      <c r="P151" s="150"/>
      <c r="Q151" s="150"/>
      <c r="R151" s="150"/>
      <c r="S151" s="150"/>
      <c r="X151" s="174" t="s">
        <v>755</v>
      </c>
      <c r="Y151" s="175"/>
      <c r="Z151" s="175" t="s">
        <v>760</v>
      </c>
      <c r="AA151" s="175" t="s">
        <v>757</v>
      </c>
    </row>
    <row r="152" spans="1:27" ht="14.25" customHeight="1">
      <c r="A152" s="152">
        <v>146</v>
      </c>
      <c r="B152" s="153" t="s">
        <v>761</v>
      </c>
      <c r="C152" s="154" t="s">
        <v>762</v>
      </c>
      <c r="D152" s="155" t="s">
        <v>158</v>
      </c>
      <c r="E152" s="156" t="str">
        <f t="shared" si="0"/>
        <v>A al 4</v>
      </c>
      <c r="F152" s="156">
        <v>1</v>
      </c>
      <c r="G152" s="167" t="s">
        <v>180</v>
      </c>
      <c r="H152" s="167" t="s">
        <v>206</v>
      </c>
      <c r="I152" s="155" t="s">
        <v>92</v>
      </c>
      <c r="J152" s="148" t="s">
        <v>92</v>
      </c>
      <c r="K152" s="158">
        <f t="shared" si="1"/>
        <v>31448</v>
      </c>
      <c r="L152" s="158">
        <f t="shared" si="2"/>
        <v>47173</v>
      </c>
      <c r="M152" s="158">
        <f t="shared" si="3"/>
        <v>78621</v>
      </c>
      <c r="N152" s="150"/>
      <c r="O152" s="150"/>
      <c r="P152" s="150"/>
      <c r="Q152" s="150"/>
      <c r="R152" s="150"/>
      <c r="S152" s="150"/>
      <c r="X152" s="174" t="s">
        <v>755</v>
      </c>
      <c r="Y152" s="175"/>
      <c r="Z152" s="175" t="s">
        <v>763</v>
      </c>
      <c r="AA152" s="175" t="s">
        <v>757</v>
      </c>
    </row>
    <row r="153" spans="1:27" ht="14.25" customHeight="1">
      <c r="A153" s="152">
        <v>147</v>
      </c>
      <c r="B153" s="153" t="s">
        <v>764</v>
      </c>
      <c r="C153" s="154" t="s">
        <v>765</v>
      </c>
      <c r="D153" s="155" t="s">
        <v>158</v>
      </c>
      <c r="E153" s="156" t="str">
        <f t="shared" si="0"/>
        <v>A al 4</v>
      </c>
      <c r="F153" s="156">
        <v>1</v>
      </c>
      <c r="G153" s="157" t="s">
        <v>625</v>
      </c>
      <c r="H153" s="157" t="s">
        <v>206</v>
      </c>
      <c r="I153" s="155" t="s">
        <v>92</v>
      </c>
      <c r="J153" s="148" t="s">
        <v>361</v>
      </c>
      <c r="K153" s="158">
        <f t="shared" si="1"/>
        <v>31448</v>
      </c>
      <c r="L153" s="158">
        <f t="shared" si="2"/>
        <v>47173</v>
      </c>
      <c r="M153" s="158">
        <f t="shared" si="3"/>
        <v>78621</v>
      </c>
      <c r="N153" s="150"/>
      <c r="O153" s="150"/>
      <c r="P153" s="150"/>
      <c r="Q153" s="150"/>
      <c r="R153" s="150"/>
      <c r="S153" s="150"/>
      <c r="X153" s="174"/>
      <c r="Y153" s="175"/>
      <c r="Z153" s="175" t="s">
        <v>766</v>
      </c>
      <c r="AA153" s="175"/>
    </row>
    <row r="154" spans="1:27" ht="14.25" customHeight="1">
      <c r="A154" s="152">
        <v>148</v>
      </c>
      <c r="B154" s="153" t="s">
        <v>767</v>
      </c>
      <c r="C154" s="154" t="s">
        <v>768</v>
      </c>
      <c r="D154" s="155" t="s">
        <v>251</v>
      </c>
      <c r="E154" s="156" t="str">
        <f t="shared" si="0"/>
        <v>11 al 21</v>
      </c>
      <c r="F154" s="156">
        <v>3</v>
      </c>
      <c r="G154" s="157" t="s">
        <v>249</v>
      </c>
      <c r="H154" s="157" t="s">
        <v>66</v>
      </c>
      <c r="I154" s="155" t="s">
        <v>92</v>
      </c>
      <c r="J154" s="148" t="s">
        <v>250</v>
      </c>
      <c r="K154" s="158">
        <f t="shared" si="1"/>
        <v>23477</v>
      </c>
      <c r="L154" s="158">
        <f t="shared" si="2"/>
        <v>32215</v>
      </c>
      <c r="M154" s="158">
        <f t="shared" si="3"/>
        <v>58692</v>
      </c>
      <c r="N154" s="150"/>
      <c r="O154" s="150"/>
      <c r="P154" s="150"/>
      <c r="Q154" s="150"/>
      <c r="R154" s="150"/>
      <c r="S154" s="150"/>
      <c r="X154" s="174"/>
      <c r="Y154" s="175"/>
      <c r="Z154" s="175" t="s">
        <v>769</v>
      </c>
      <c r="AA154" s="175"/>
    </row>
    <row r="155" spans="1:27" ht="14.25" customHeight="1">
      <c r="A155" s="152">
        <v>149</v>
      </c>
      <c r="B155" s="153" t="s">
        <v>770</v>
      </c>
      <c r="C155" s="154" t="s">
        <v>771</v>
      </c>
      <c r="D155" s="155" t="s">
        <v>63</v>
      </c>
      <c r="E155" s="156" t="str">
        <f t="shared" si="0"/>
        <v>5 al 10</v>
      </c>
      <c r="F155" s="156">
        <v>2</v>
      </c>
      <c r="G155" s="157" t="s">
        <v>328</v>
      </c>
      <c r="H155" s="157" t="s">
        <v>342</v>
      </c>
      <c r="I155" s="155" t="s">
        <v>280</v>
      </c>
      <c r="J155" s="148" t="s">
        <v>296</v>
      </c>
      <c r="K155" s="158">
        <f t="shared" si="1"/>
        <v>28928</v>
      </c>
      <c r="L155" s="158">
        <f t="shared" si="2"/>
        <v>43391</v>
      </c>
      <c r="M155" s="158">
        <f t="shared" si="3"/>
        <v>72319</v>
      </c>
      <c r="N155" s="150"/>
      <c r="O155" s="150"/>
      <c r="P155" s="150"/>
      <c r="Q155" s="150"/>
      <c r="R155" s="150"/>
      <c r="S155" s="150"/>
      <c r="X155" s="190" t="s">
        <v>772</v>
      </c>
      <c r="Y155" s="175"/>
      <c r="Z155" s="175" t="s">
        <v>773</v>
      </c>
      <c r="AA155" s="190" t="s">
        <v>772</v>
      </c>
    </row>
    <row r="156" spans="1:27" ht="14.25" customHeight="1">
      <c r="A156" s="152">
        <v>150</v>
      </c>
      <c r="B156" s="153" t="s">
        <v>774</v>
      </c>
      <c r="C156" s="154" t="s">
        <v>775</v>
      </c>
      <c r="D156" s="155" t="s">
        <v>63</v>
      </c>
      <c r="E156" s="156" t="str">
        <f t="shared" si="0"/>
        <v>5 al 10</v>
      </c>
      <c r="F156" s="156">
        <v>2</v>
      </c>
      <c r="G156" s="157" t="s">
        <v>212</v>
      </c>
      <c r="H156" s="157" t="s">
        <v>213</v>
      </c>
      <c r="I156" s="155" t="s">
        <v>270</v>
      </c>
      <c r="J156" s="148" t="s">
        <v>270</v>
      </c>
      <c r="K156" s="158">
        <f t="shared" si="1"/>
        <v>28928</v>
      </c>
      <c r="L156" s="158">
        <f t="shared" si="2"/>
        <v>43391</v>
      </c>
      <c r="M156" s="158">
        <f t="shared" si="3"/>
        <v>72319</v>
      </c>
      <c r="N156" s="150"/>
      <c r="O156" s="150"/>
      <c r="P156" s="150"/>
      <c r="Q156" s="150"/>
      <c r="R156" s="150"/>
      <c r="S156" s="150"/>
      <c r="X156" s="163">
        <v>173</v>
      </c>
      <c r="Y156" s="148">
        <v>2022</v>
      </c>
      <c r="Z156" s="148" t="s">
        <v>776</v>
      </c>
      <c r="AA156" s="148" t="s">
        <v>777</v>
      </c>
    </row>
    <row r="157" spans="1:27" ht="14.25" customHeight="1">
      <c r="A157" s="152">
        <v>151</v>
      </c>
      <c r="B157" s="153" t="s">
        <v>778</v>
      </c>
      <c r="C157" s="154" t="s">
        <v>779</v>
      </c>
      <c r="D157" s="155" t="s">
        <v>63</v>
      </c>
      <c r="E157" s="156" t="str">
        <f t="shared" si="0"/>
        <v>5 al 10</v>
      </c>
      <c r="F157" s="156">
        <v>2</v>
      </c>
      <c r="G157" s="157" t="s">
        <v>169</v>
      </c>
      <c r="H157" s="167" t="s">
        <v>170</v>
      </c>
      <c r="I157" s="155" t="s">
        <v>92</v>
      </c>
      <c r="J157" s="148" t="s">
        <v>92</v>
      </c>
      <c r="K157" s="158">
        <f t="shared" si="1"/>
        <v>28928</v>
      </c>
      <c r="L157" s="158">
        <f t="shared" si="2"/>
        <v>43391</v>
      </c>
      <c r="M157" s="158">
        <f t="shared" si="3"/>
        <v>72319</v>
      </c>
      <c r="N157" s="150"/>
      <c r="O157" s="150"/>
      <c r="P157" s="150"/>
      <c r="Q157" s="150"/>
      <c r="R157" s="150"/>
      <c r="S157" s="150"/>
      <c r="X157" s="163">
        <v>173</v>
      </c>
      <c r="Y157" s="148">
        <v>2022</v>
      </c>
      <c r="Z157" s="148" t="s">
        <v>780</v>
      </c>
      <c r="AA157" s="148" t="s">
        <v>777</v>
      </c>
    </row>
    <row r="158" spans="1:27" ht="14.25" customHeight="1">
      <c r="A158" s="152">
        <v>152</v>
      </c>
      <c r="B158" s="153" t="s">
        <v>781</v>
      </c>
      <c r="C158" s="154" t="s">
        <v>782</v>
      </c>
      <c r="D158" s="155" t="s">
        <v>158</v>
      </c>
      <c r="E158" s="156" t="str">
        <f t="shared" si="0"/>
        <v>A al 4</v>
      </c>
      <c r="F158" s="156">
        <v>1</v>
      </c>
      <c r="G158" s="157" t="s">
        <v>249</v>
      </c>
      <c r="H158" s="157" t="s">
        <v>206</v>
      </c>
      <c r="I158" s="155" t="s">
        <v>92</v>
      </c>
      <c r="J158" s="148" t="s">
        <v>236</v>
      </c>
      <c r="K158" s="158">
        <f t="shared" si="1"/>
        <v>31448</v>
      </c>
      <c r="L158" s="158">
        <f t="shared" si="2"/>
        <v>47173</v>
      </c>
      <c r="M158" s="158">
        <f t="shared" si="3"/>
        <v>78621</v>
      </c>
      <c r="N158" s="150"/>
      <c r="O158" s="150"/>
      <c r="P158" s="150"/>
      <c r="Q158" s="150"/>
      <c r="R158" s="150"/>
      <c r="S158" s="150"/>
      <c r="X158" s="163">
        <v>211</v>
      </c>
      <c r="Y158" s="148">
        <v>2022</v>
      </c>
      <c r="Z158" s="148" t="s">
        <v>783</v>
      </c>
      <c r="AA158" s="148" t="s">
        <v>784</v>
      </c>
    </row>
    <row r="159" spans="1:27" ht="14.25" customHeight="1">
      <c r="A159" s="152">
        <v>153</v>
      </c>
      <c r="B159" s="153" t="s">
        <v>785</v>
      </c>
      <c r="C159" s="154" t="s">
        <v>786</v>
      </c>
      <c r="D159" s="155" t="s">
        <v>63</v>
      </c>
      <c r="E159" s="156" t="str">
        <f t="shared" si="0"/>
        <v>5 al 10</v>
      </c>
      <c r="F159" s="156">
        <v>2</v>
      </c>
      <c r="G159" s="181" t="s">
        <v>180</v>
      </c>
      <c r="H159" s="167" t="s">
        <v>181</v>
      </c>
      <c r="I159" s="155" t="s">
        <v>92</v>
      </c>
      <c r="J159" s="148" t="s">
        <v>361</v>
      </c>
      <c r="K159" s="158">
        <f t="shared" si="1"/>
        <v>28928</v>
      </c>
      <c r="L159" s="158">
        <f t="shared" si="2"/>
        <v>43391</v>
      </c>
      <c r="M159" s="158">
        <f t="shared" si="3"/>
        <v>72319</v>
      </c>
      <c r="N159" s="150"/>
      <c r="O159" s="150"/>
      <c r="P159" s="150"/>
      <c r="Q159" s="150"/>
      <c r="R159" s="150"/>
      <c r="S159" s="150"/>
      <c r="X159" s="163">
        <v>211</v>
      </c>
      <c r="Y159" s="148">
        <v>2022</v>
      </c>
      <c r="Z159" s="148" t="s">
        <v>787</v>
      </c>
      <c r="AA159" s="148" t="s">
        <v>784</v>
      </c>
    </row>
    <row r="160" spans="1:27" ht="14.25" customHeight="1">
      <c r="A160" s="152">
        <v>154</v>
      </c>
      <c r="B160" s="153" t="s">
        <v>788</v>
      </c>
      <c r="C160" s="154" t="s">
        <v>789</v>
      </c>
      <c r="D160" s="166" t="s">
        <v>251</v>
      </c>
      <c r="E160" s="156" t="str">
        <f t="shared" si="0"/>
        <v>11 al 21</v>
      </c>
      <c r="F160" s="156">
        <v>3</v>
      </c>
      <c r="G160" s="167" t="s">
        <v>328</v>
      </c>
      <c r="H160" s="157" t="s">
        <v>342</v>
      </c>
      <c r="I160" s="166" t="s">
        <v>92</v>
      </c>
      <c r="J160" s="148" t="s">
        <v>456</v>
      </c>
      <c r="K160" s="158">
        <f t="shared" si="1"/>
        <v>23477</v>
      </c>
      <c r="L160" s="158">
        <f t="shared" si="2"/>
        <v>32215</v>
      </c>
      <c r="M160" s="158">
        <f t="shared" si="3"/>
        <v>58692</v>
      </c>
      <c r="N160" s="150"/>
      <c r="O160" s="150"/>
      <c r="P160" s="150"/>
      <c r="Q160" s="150"/>
      <c r="R160" s="150"/>
      <c r="S160" s="150"/>
      <c r="X160" s="163">
        <v>211</v>
      </c>
      <c r="Y160" s="148">
        <v>2022</v>
      </c>
      <c r="Z160" s="148" t="s">
        <v>790</v>
      </c>
      <c r="AA160" s="148" t="s">
        <v>784</v>
      </c>
    </row>
    <row r="161" spans="1:27" ht="14.25" customHeight="1">
      <c r="A161" s="152">
        <v>155</v>
      </c>
      <c r="B161" s="153" t="s">
        <v>791</v>
      </c>
      <c r="C161" s="186" t="s">
        <v>792</v>
      </c>
      <c r="D161" s="155" t="s">
        <v>251</v>
      </c>
      <c r="E161" s="156" t="str">
        <f t="shared" si="0"/>
        <v>11 al 21</v>
      </c>
      <c r="F161" s="156">
        <v>3</v>
      </c>
      <c r="G161" s="157" t="s">
        <v>249</v>
      </c>
      <c r="H161" s="157" t="s">
        <v>66</v>
      </c>
      <c r="I161" s="155" t="s">
        <v>92</v>
      </c>
      <c r="J161" s="148" t="s">
        <v>286</v>
      </c>
      <c r="K161" s="158">
        <f t="shared" si="1"/>
        <v>23477</v>
      </c>
      <c r="L161" s="158">
        <f t="shared" si="2"/>
        <v>32215</v>
      </c>
      <c r="M161" s="158">
        <f t="shared" si="3"/>
        <v>58692</v>
      </c>
      <c r="N161" s="150"/>
      <c r="O161" s="150"/>
      <c r="P161" s="150"/>
      <c r="Q161" s="150"/>
      <c r="R161" s="150"/>
      <c r="S161" s="150"/>
      <c r="X161" s="163">
        <v>85</v>
      </c>
      <c r="Y161" s="148">
        <v>2022</v>
      </c>
      <c r="Z161" s="148" t="s">
        <v>793</v>
      </c>
      <c r="AA161" s="148" t="s">
        <v>794</v>
      </c>
    </row>
    <row r="162" spans="1:27" ht="14.25" customHeight="1">
      <c r="A162" s="152">
        <v>156</v>
      </c>
      <c r="B162" s="153" t="s">
        <v>795</v>
      </c>
      <c r="C162" s="191" t="s">
        <v>796</v>
      </c>
      <c r="D162" s="155" t="s">
        <v>63</v>
      </c>
      <c r="E162" s="156" t="str">
        <f t="shared" si="0"/>
        <v>5 al 10</v>
      </c>
      <c r="F162" s="156">
        <v>2</v>
      </c>
      <c r="G162" s="157" t="s">
        <v>197</v>
      </c>
      <c r="H162" s="157" t="s">
        <v>198</v>
      </c>
      <c r="I162" s="155" t="s">
        <v>371</v>
      </c>
      <c r="J162" s="148" t="s">
        <v>208</v>
      </c>
      <c r="K162" s="158">
        <f t="shared" si="1"/>
        <v>28928</v>
      </c>
      <c r="L162" s="158">
        <f t="shared" si="2"/>
        <v>43391</v>
      </c>
      <c r="M162" s="158">
        <f t="shared" si="3"/>
        <v>72319</v>
      </c>
      <c r="N162" s="150"/>
      <c r="O162" s="150"/>
      <c r="P162" s="150"/>
      <c r="Q162" s="150"/>
      <c r="R162" s="150"/>
      <c r="S162" s="150"/>
      <c r="X162" s="163">
        <v>85</v>
      </c>
      <c r="Y162" s="148">
        <v>2022</v>
      </c>
      <c r="Z162" s="148" t="s">
        <v>797</v>
      </c>
      <c r="AA162" s="148" t="s">
        <v>794</v>
      </c>
    </row>
    <row r="163" spans="1:27" ht="14.25" customHeight="1">
      <c r="A163" s="152">
        <v>157</v>
      </c>
      <c r="B163" s="153" t="s">
        <v>798</v>
      </c>
      <c r="C163" s="154" t="s">
        <v>799</v>
      </c>
      <c r="D163" s="155" t="s">
        <v>251</v>
      </c>
      <c r="E163" s="156" t="str">
        <f t="shared" si="0"/>
        <v>11 al 21</v>
      </c>
      <c r="F163" s="156">
        <v>3</v>
      </c>
      <c r="G163" s="192" t="s">
        <v>234</v>
      </c>
      <c r="H163" s="157" t="s">
        <v>235</v>
      </c>
      <c r="I163" s="193" t="s">
        <v>92</v>
      </c>
      <c r="J163" s="148" t="s">
        <v>250</v>
      </c>
      <c r="K163" s="158">
        <f t="shared" si="1"/>
        <v>23477</v>
      </c>
      <c r="L163" s="158">
        <f t="shared" si="2"/>
        <v>32215</v>
      </c>
      <c r="M163" s="158">
        <f t="shared" si="3"/>
        <v>58692</v>
      </c>
      <c r="N163" s="150"/>
      <c r="O163" s="150"/>
      <c r="P163" s="150"/>
      <c r="Q163" s="150"/>
      <c r="R163" s="150"/>
      <c r="S163" s="150"/>
      <c r="X163" s="163">
        <v>85</v>
      </c>
      <c r="Y163" s="148">
        <v>2022</v>
      </c>
      <c r="Z163" s="148" t="s">
        <v>800</v>
      </c>
      <c r="AA163" s="148" t="s">
        <v>794</v>
      </c>
    </row>
    <row r="164" spans="1:27" ht="14.25" customHeight="1">
      <c r="A164" s="152">
        <v>158</v>
      </c>
      <c r="B164" s="153" t="s">
        <v>801</v>
      </c>
      <c r="C164" s="194" t="s">
        <v>802</v>
      </c>
      <c r="D164" s="195" t="s">
        <v>63</v>
      </c>
      <c r="E164" s="156" t="str">
        <f t="shared" si="0"/>
        <v>5 al 10</v>
      </c>
      <c r="F164" s="156">
        <v>2</v>
      </c>
      <c r="G164" s="196" t="s">
        <v>169</v>
      </c>
      <c r="H164" s="167" t="s">
        <v>170</v>
      </c>
      <c r="I164" s="155" t="s">
        <v>92</v>
      </c>
      <c r="J164" s="148" t="s">
        <v>452</v>
      </c>
      <c r="K164" s="158">
        <f t="shared" si="1"/>
        <v>28928</v>
      </c>
      <c r="L164" s="158">
        <f t="shared" si="2"/>
        <v>43391</v>
      </c>
      <c r="M164" s="158">
        <f t="shared" si="3"/>
        <v>72319</v>
      </c>
      <c r="N164" s="150"/>
      <c r="O164" s="150"/>
      <c r="P164" s="150"/>
      <c r="Q164" s="150"/>
      <c r="R164" s="150"/>
      <c r="S164" s="150"/>
      <c r="X164" s="163">
        <v>85</v>
      </c>
      <c r="Y164" s="148">
        <v>2022</v>
      </c>
      <c r="Z164" s="148" t="s">
        <v>803</v>
      </c>
      <c r="AA164" s="148" t="s">
        <v>794</v>
      </c>
    </row>
    <row r="165" spans="1:27" ht="14.25" customHeight="1">
      <c r="A165" s="152">
        <v>159</v>
      </c>
      <c r="B165" s="153" t="s">
        <v>804</v>
      </c>
      <c r="C165" s="194" t="s">
        <v>805</v>
      </c>
      <c r="D165" s="155" t="s">
        <v>63</v>
      </c>
      <c r="E165" s="156" t="str">
        <f t="shared" si="0"/>
        <v>5 al 10</v>
      </c>
      <c r="F165" s="156">
        <v>2</v>
      </c>
      <c r="G165" s="181" t="s">
        <v>212</v>
      </c>
      <c r="H165" s="157" t="s">
        <v>213</v>
      </c>
      <c r="I165" s="155" t="s">
        <v>567</v>
      </c>
      <c r="J165" s="148" t="s">
        <v>568</v>
      </c>
      <c r="K165" s="158">
        <f t="shared" si="1"/>
        <v>28928</v>
      </c>
      <c r="L165" s="158">
        <f t="shared" si="2"/>
        <v>43391</v>
      </c>
      <c r="M165" s="158">
        <f t="shared" si="3"/>
        <v>72319</v>
      </c>
      <c r="N165" s="150"/>
      <c r="O165" s="150"/>
      <c r="P165" s="150"/>
      <c r="Q165" s="150"/>
      <c r="R165" s="150"/>
      <c r="S165" s="150"/>
      <c r="X165" s="163">
        <v>85</v>
      </c>
      <c r="Y165" s="148">
        <v>2022</v>
      </c>
      <c r="Z165" s="148" t="s">
        <v>806</v>
      </c>
      <c r="AA165" s="148" t="s">
        <v>794</v>
      </c>
    </row>
    <row r="166" spans="1:27" ht="14.25" customHeight="1">
      <c r="A166" s="152">
        <v>160</v>
      </c>
      <c r="B166" s="153" t="s">
        <v>807</v>
      </c>
      <c r="C166" s="154" t="s">
        <v>808</v>
      </c>
      <c r="D166" s="155" t="s">
        <v>63</v>
      </c>
      <c r="E166" s="156" t="str">
        <f t="shared" si="0"/>
        <v>5 al 10</v>
      </c>
      <c r="F166" s="156">
        <v>2</v>
      </c>
      <c r="G166" s="157" t="s">
        <v>169</v>
      </c>
      <c r="H166" s="167" t="s">
        <v>170</v>
      </c>
      <c r="I166" s="155" t="s">
        <v>809</v>
      </c>
      <c r="J166" s="148" t="s">
        <v>810</v>
      </c>
      <c r="K166" s="158">
        <f t="shared" si="1"/>
        <v>28928</v>
      </c>
      <c r="L166" s="158">
        <f t="shared" si="2"/>
        <v>43391</v>
      </c>
      <c r="M166" s="158">
        <f t="shared" si="3"/>
        <v>72319</v>
      </c>
      <c r="N166" s="150"/>
      <c r="O166" s="150"/>
      <c r="P166" s="150"/>
      <c r="Q166" s="150"/>
      <c r="R166" s="150"/>
      <c r="S166" s="150"/>
      <c r="X166" s="163">
        <v>11</v>
      </c>
      <c r="Y166" s="148">
        <v>2023</v>
      </c>
      <c r="Z166" s="148" t="s">
        <v>811</v>
      </c>
      <c r="AA166" s="148" t="s">
        <v>812</v>
      </c>
    </row>
    <row r="167" spans="1:27" ht="14.25" customHeight="1">
      <c r="A167" s="152">
        <v>161</v>
      </c>
      <c r="B167" s="153" t="s">
        <v>813</v>
      </c>
      <c r="C167" s="154" t="s">
        <v>814</v>
      </c>
      <c r="D167" s="155" t="s">
        <v>63</v>
      </c>
      <c r="E167" s="156" t="str">
        <f t="shared" si="0"/>
        <v>5 al 10</v>
      </c>
      <c r="F167" s="156">
        <v>2</v>
      </c>
      <c r="G167" s="157" t="s">
        <v>328</v>
      </c>
      <c r="H167" s="157" t="s">
        <v>342</v>
      </c>
      <c r="I167" s="155" t="s">
        <v>92</v>
      </c>
      <c r="J167" s="148" t="s">
        <v>452</v>
      </c>
      <c r="K167" s="158">
        <f t="shared" si="1"/>
        <v>28928</v>
      </c>
      <c r="L167" s="158">
        <f t="shared" si="2"/>
        <v>43391</v>
      </c>
      <c r="M167" s="158">
        <f t="shared" si="3"/>
        <v>72319</v>
      </c>
      <c r="N167" s="150"/>
      <c r="O167" s="150"/>
      <c r="X167" s="163">
        <v>11</v>
      </c>
      <c r="Y167" s="148">
        <v>2023</v>
      </c>
      <c r="Z167" s="148" t="s">
        <v>815</v>
      </c>
      <c r="AA167" s="148" t="s">
        <v>812</v>
      </c>
    </row>
    <row r="168" spans="1:27" ht="14.25" customHeight="1">
      <c r="A168" s="152">
        <v>162</v>
      </c>
      <c r="B168" s="153" t="s">
        <v>816</v>
      </c>
      <c r="C168" s="154" t="s">
        <v>817</v>
      </c>
      <c r="D168" s="155" t="s">
        <v>63</v>
      </c>
      <c r="E168" s="156" t="str">
        <f t="shared" si="0"/>
        <v>5 al 10</v>
      </c>
      <c r="F168" s="156">
        <v>2</v>
      </c>
      <c r="G168" s="157" t="s">
        <v>234</v>
      </c>
      <c r="H168" s="157" t="s">
        <v>235</v>
      </c>
      <c r="I168" s="155" t="s">
        <v>92</v>
      </c>
      <c r="J168" s="148" t="s">
        <v>818</v>
      </c>
      <c r="K168" s="158">
        <f t="shared" si="1"/>
        <v>28928</v>
      </c>
      <c r="L168" s="158">
        <f t="shared" si="2"/>
        <v>43391</v>
      </c>
      <c r="M168" s="158">
        <f t="shared" si="3"/>
        <v>72319</v>
      </c>
      <c r="N168" s="150"/>
      <c r="O168" s="150"/>
      <c r="X168" s="163">
        <v>11</v>
      </c>
      <c r="Y168" s="148">
        <v>2023</v>
      </c>
      <c r="Z168" s="148" t="s">
        <v>819</v>
      </c>
      <c r="AA168" s="148" t="s">
        <v>812</v>
      </c>
    </row>
    <row r="169" spans="1:27" ht="14.25" customHeight="1">
      <c r="A169" s="152">
        <v>163</v>
      </c>
      <c r="B169" s="153" t="s">
        <v>820</v>
      </c>
      <c r="C169" s="154" t="s">
        <v>821</v>
      </c>
      <c r="D169" s="155" t="s">
        <v>63</v>
      </c>
      <c r="E169" s="156" t="str">
        <f t="shared" si="0"/>
        <v>5 al 10</v>
      </c>
      <c r="F169" s="156">
        <v>2</v>
      </c>
      <c r="G169" s="157" t="s">
        <v>219</v>
      </c>
      <c r="H169" s="157" t="s">
        <v>220</v>
      </c>
      <c r="I169" s="155" t="s">
        <v>92</v>
      </c>
      <c r="J169" s="148" t="s">
        <v>452</v>
      </c>
      <c r="K169" s="158">
        <f t="shared" si="1"/>
        <v>28928</v>
      </c>
      <c r="L169" s="158">
        <f t="shared" si="2"/>
        <v>43391</v>
      </c>
      <c r="M169" s="158">
        <f t="shared" si="3"/>
        <v>72319</v>
      </c>
      <c r="N169" s="150"/>
      <c r="O169" s="150"/>
      <c r="X169" s="163">
        <v>11</v>
      </c>
      <c r="Y169" s="148">
        <v>2023</v>
      </c>
      <c r="Z169" s="148" t="s">
        <v>822</v>
      </c>
      <c r="AA169" s="148" t="s">
        <v>812</v>
      </c>
    </row>
    <row r="170" spans="1:27" ht="14.25" customHeight="1">
      <c r="A170" s="152">
        <v>164</v>
      </c>
      <c r="B170" s="153" t="s">
        <v>823</v>
      </c>
      <c r="C170" s="154" t="s">
        <v>824</v>
      </c>
      <c r="D170" s="155" t="s">
        <v>63</v>
      </c>
      <c r="E170" s="156" t="str">
        <f t="shared" si="0"/>
        <v>5 al 10</v>
      </c>
      <c r="F170" s="156">
        <v>2</v>
      </c>
      <c r="G170" s="167" t="s">
        <v>161</v>
      </c>
      <c r="H170" s="167" t="s">
        <v>162</v>
      </c>
      <c r="I170" s="155" t="s">
        <v>92</v>
      </c>
      <c r="J170" s="148" t="s">
        <v>317</v>
      </c>
      <c r="K170" s="158">
        <f t="shared" si="1"/>
        <v>28928</v>
      </c>
      <c r="L170" s="158">
        <f t="shared" si="2"/>
        <v>43391</v>
      </c>
      <c r="M170" s="158">
        <f t="shared" si="3"/>
        <v>72319</v>
      </c>
      <c r="N170" s="150"/>
      <c r="O170" s="150"/>
      <c r="X170" s="163">
        <v>11</v>
      </c>
      <c r="Y170" s="148">
        <v>2023</v>
      </c>
      <c r="Z170" s="148" t="s">
        <v>825</v>
      </c>
      <c r="AA170" s="148" t="s">
        <v>812</v>
      </c>
    </row>
    <row r="171" spans="1:27" ht="14.25" customHeight="1">
      <c r="A171" s="152">
        <v>165</v>
      </c>
      <c r="B171" s="153" t="s">
        <v>826</v>
      </c>
      <c r="C171" s="154" t="s">
        <v>827</v>
      </c>
      <c r="D171" s="155" t="s">
        <v>63</v>
      </c>
      <c r="E171" s="156" t="str">
        <f t="shared" si="0"/>
        <v>5 al 10</v>
      </c>
      <c r="F171" s="156">
        <v>2</v>
      </c>
      <c r="G171" s="157" t="s">
        <v>328</v>
      </c>
      <c r="H171" s="157" t="s">
        <v>342</v>
      </c>
      <c r="I171" s="155" t="s">
        <v>92</v>
      </c>
      <c r="J171" s="148" t="s">
        <v>182</v>
      </c>
      <c r="K171" s="158">
        <f t="shared" si="1"/>
        <v>28928</v>
      </c>
      <c r="L171" s="158">
        <f t="shared" si="2"/>
        <v>43391</v>
      </c>
      <c r="M171" s="158">
        <f t="shared" si="3"/>
        <v>72319</v>
      </c>
      <c r="N171" s="150"/>
      <c r="O171" s="150"/>
      <c r="X171" s="163">
        <v>11</v>
      </c>
      <c r="Y171" s="148">
        <v>2023</v>
      </c>
      <c r="Z171" s="148" t="s">
        <v>828</v>
      </c>
      <c r="AA171" s="148" t="s">
        <v>812</v>
      </c>
    </row>
    <row r="172" spans="1:27" ht="14.25" customHeight="1">
      <c r="A172" s="152">
        <v>166</v>
      </c>
      <c r="B172" s="153" t="s">
        <v>829</v>
      </c>
      <c r="C172" s="154" t="s">
        <v>830</v>
      </c>
      <c r="D172" s="155" t="s">
        <v>251</v>
      </c>
      <c r="E172" s="156" t="str">
        <f t="shared" si="0"/>
        <v>11 al 21</v>
      </c>
      <c r="F172" s="156">
        <v>3</v>
      </c>
      <c r="G172" s="157" t="s">
        <v>249</v>
      </c>
      <c r="H172" s="157" t="s">
        <v>66</v>
      </c>
      <c r="I172" s="155" t="s">
        <v>92</v>
      </c>
      <c r="J172" s="148" t="s">
        <v>831</v>
      </c>
      <c r="K172" s="158">
        <f t="shared" si="1"/>
        <v>23477</v>
      </c>
      <c r="L172" s="158">
        <f t="shared" si="2"/>
        <v>32215</v>
      </c>
      <c r="M172" s="158">
        <f t="shared" si="3"/>
        <v>58692</v>
      </c>
      <c r="N172" s="150"/>
      <c r="O172" s="150"/>
      <c r="X172" s="163">
        <v>11</v>
      </c>
      <c r="Y172" s="148">
        <v>2023</v>
      </c>
      <c r="Z172" s="148" t="s">
        <v>832</v>
      </c>
      <c r="AA172" s="148" t="s">
        <v>812</v>
      </c>
    </row>
    <row r="173" spans="1:27" ht="14.25" customHeight="1">
      <c r="A173" s="152">
        <v>167</v>
      </c>
      <c r="B173" s="153" t="s">
        <v>833</v>
      </c>
      <c r="C173" s="154" t="s">
        <v>834</v>
      </c>
      <c r="D173" s="155" t="s">
        <v>63</v>
      </c>
      <c r="E173" s="156" t="str">
        <f t="shared" si="0"/>
        <v>5 al 10</v>
      </c>
      <c r="F173" s="156">
        <v>2</v>
      </c>
      <c r="G173" s="157" t="s">
        <v>169</v>
      </c>
      <c r="H173" s="167" t="s">
        <v>170</v>
      </c>
      <c r="I173" s="155" t="s">
        <v>207</v>
      </c>
      <c r="J173" s="148" t="s">
        <v>472</v>
      </c>
      <c r="K173" s="158">
        <f t="shared" si="1"/>
        <v>28928</v>
      </c>
      <c r="L173" s="158">
        <f t="shared" si="2"/>
        <v>43391</v>
      </c>
      <c r="M173" s="158">
        <f t="shared" si="3"/>
        <v>72319</v>
      </c>
      <c r="N173" s="150"/>
      <c r="O173" s="150"/>
      <c r="X173" s="163">
        <v>11</v>
      </c>
      <c r="Y173" s="148">
        <v>2023</v>
      </c>
      <c r="Z173" s="148" t="s">
        <v>835</v>
      </c>
      <c r="AA173" s="148" t="s">
        <v>812</v>
      </c>
    </row>
    <row r="174" spans="1:27" ht="14.25" customHeight="1">
      <c r="A174" s="152">
        <v>168</v>
      </c>
      <c r="B174" s="153" t="s">
        <v>836</v>
      </c>
      <c r="C174" s="184" t="s">
        <v>837</v>
      </c>
      <c r="D174" s="155" t="s">
        <v>251</v>
      </c>
      <c r="E174" s="156" t="str">
        <f t="shared" si="0"/>
        <v>11 al 21</v>
      </c>
      <c r="F174" s="156">
        <v>3</v>
      </c>
      <c r="G174" s="157" t="s">
        <v>328</v>
      </c>
      <c r="H174" s="157" t="s">
        <v>342</v>
      </c>
      <c r="I174" s="155" t="s">
        <v>92</v>
      </c>
      <c r="J174" s="148" t="s">
        <v>250</v>
      </c>
      <c r="K174" s="158">
        <f t="shared" si="1"/>
        <v>23477</v>
      </c>
      <c r="L174" s="158">
        <f t="shared" si="2"/>
        <v>32215</v>
      </c>
      <c r="M174" s="158">
        <f t="shared" si="3"/>
        <v>58692</v>
      </c>
      <c r="N174" s="150"/>
      <c r="O174" s="150"/>
      <c r="X174" s="163">
        <v>11</v>
      </c>
      <c r="Y174" s="148">
        <v>2023</v>
      </c>
      <c r="Z174" s="148" t="s">
        <v>838</v>
      </c>
      <c r="AA174" s="148" t="s">
        <v>812</v>
      </c>
    </row>
    <row r="175" spans="1:27" ht="14.25" customHeight="1">
      <c r="A175" s="152">
        <v>169</v>
      </c>
      <c r="B175" s="153" t="s">
        <v>839</v>
      </c>
      <c r="C175" s="154" t="s">
        <v>840</v>
      </c>
      <c r="D175" s="155" t="s">
        <v>158</v>
      </c>
      <c r="E175" s="156" t="str">
        <f t="shared" si="0"/>
        <v>A al 4</v>
      </c>
      <c r="F175" s="156">
        <v>1</v>
      </c>
      <c r="G175" s="157" t="s">
        <v>259</v>
      </c>
      <c r="H175" s="157" t="s">
        <v>206</v>
      </c>
      <c r="I175" s="155" t="s">
        <v>92</v>
      </c>
      <c r="J175" s="148" t="s">
        <v>312</v>
      </c>
      <c r="K175" s="158">
        <f t="shared" si="1"/>
        <v>31448</v>
      </c>
      <c r="L175" s="158">
        <f t="shared" si="2"/>
        <v>47173</v>
      </c>
      <c r="M175" s="158">
        <f t="shared" si="3"/>
        <v>78621</v>
      </c>
      <c r="N175" s="150"/>
      <c r="O175" s="150"/>
      <c r="X175" s="163">
        <v>11</v>
      </c>
      <c r="Y175" s="148">
        <v>2023</v>
      </c>
      <c r="Z175" s="148" t="s">
        <v>841</v>
      </c>
      <c r="AA175" s="148" t="s">
        <v>812</v>
      </c>
    </row>
    <row r="176" spans="1:27" ht="14.25" customHeight="1">
      <c r="A176" s="152">
        <v>170</v>
      </c>
      <c r="B176" s="153" t="s">
        <v>842</v>
      </c>
      <c r="C176" s="154" t="s">
        <v>843</v>
      </c>
      <c r="D176" s="155" t="s">
        <v>63</v>
      </c>
      <c r="E176" s="156" t="str">
        <f t="shared" si="0"/>
        <v>5 al 10</v>
      </c>
      <c r="F176" s="156">
        <v>2</v>
      </c>
      <c r="G176" s="157" t="s">
        <v>516</v>
      </c>
      <c r="H176" s="167" t="s">
        <v>170</v>
      </c>
      <c r="I176" s="155" t="s">
        <v>92</v>
      </c>
      <c r="J176" s="148" t="s">
        <v>92</v>
      </c>
      <c r="K176" s="158">
        <f t="shared" si="1"/>
        <v>28928</v>
      </c>
      <c r="L176" s="158">
        <f t="shared" si="2"/>
        <v>43391</v>
      </c>
      <c r="M176" s="158">
        <f t="shared" si="3"/>
        <v>72319</v>
      </c>
      <c r="N176" s="150"/>
      <c r="O176" s="150"/>
      <c r="X176" s="163">
        <v>11</v>
      </c>
      <c r="Y176" s="148">
        <v>2023</v>
      </c>
      <c r="Z176" s="148" t="s">
        <v>844</v>
      </c>
      <c r="AA176" s="148" t="s">
        <v>812</v>
      </c>
    </row>
    <row r="177" spans="1:27" ht="14.25" customHeight="1">
      <c r="A177" s="152">
        <v>171</v>
      </c>
      <c r="B177" s="153" t="s">
        <v>845</v>
      </c>
      <c r="C177" s="154" t="s">
        <v>846</v>
      </c>
      <c r="D177" s="155" t="s">
        <v>63</v>
      </c>
      <c r="E177" s="156" t="str">
        <f t="shared" si="0"/>
        <v>5 al 10</v>
      </c>
      <c r="F177" s="156">
        <v>2</v>
      </c>
      <c r="G177" s="157" t="s">
        <v>212</v>
      </c>
      <c r="H177" s="157" t="s">
        <v>213</v>
      </c>
      <c r="I177" s="155" t="s">
        <v>553</v>
      </c>
      <c r="J177" s="148" t="s">
        <v>366</v>
      </c>
      <c r="K177" s="158">
        <f t="shared" si="1"/>
        <v>28928</v>
      </c>
      <c r="L177" s="158">
        <f t="shared" si="2"/>
        <v>43391</v>
      </c>
      <c r="M177" s="158">
        <f t="shared" si="3"/>
        <v>72319</v>
      </c>
      <c r="N177" s="150"/>
      <c r="O177" s="150"/>
      <c r="X177" s="163">
        <v>11</v>
      </c>
      <c r="Y177" s="148">
        <v>2023</v>
      </c>
      <c r="Z177" s="148" t="s">
        <v>847</v>
      </c>
      <c r="AA177" s="148" t="s">
        <v>812</v>
      </c>
    </row>
    <row r="178" spans="1:27" ht="14.25" customHeight="1">
      <c r="A178" s="152">
        <v>172</v>
      </c>
      <c r="B178" s="153" t="s">
        <v>848</v>
      </c>
      <c r="C178" s="186" t="s">
        <v>849</v>
      </c>
      <c r="D178" s="155" t="s">
        <v>63</v>
      </c>
      <c r="E178" s="156" t="str">
        <f t="shared" si="0"/>
        <v>5 al 10</v>
      </c>
      <c r="F178" s="156">
        <v>2</v>
      </c>
      <c r="G178" s="157" t="s">
        <v>169</v>
      </c>
      <c r="H178" s="157" t="s">
        <v>170</v>
      </c>
      <c r="I178" s="155" t="s">
        <v>92</v>
      </c>
      <c r="J178" s="148" t="s">
        <v>531</v>
      </c>
      <c r="K178" s="158">
        <f t="shared" si="1"/>
        <v>28928</v>
      </c>
      <c r="L178" s="158">
        <f t="shared" si="2"/>
        <v>43391</v>
      </c>
      <c r="M178" s="158">
        <f t="shared" si="3"/>
        <v>72319</v>
      </c>
      <c r="N178" s="150"/>
      <c r="O178" s="150"/>
      <c r="X178" s="163">
        <v>11</v>
      </c>
      <c r="Y178" s="148">
        <v>2023</v>
      </c>
      <c r="Z178" s="148" t="s">
        <v>850</v>
      </c>
      <c r="AA178" s="148" t="s">
        <v>812</v>
      </c>
    </row>
    <row r="179" spans="1:27" ht="14.25" customHeight="1">
      <c r="D179" s="132"/>
      <c r="E179" s="133"/>
      <c r="F179" s="133"/>
      <c r="G179" s="132"/>
      <c r="H179" s="132"/>
      <c r="I179" s="132"/>
      <c r="X179" s="163">
        <v>11</v>
      </c>
      <c r="Y179" s="148">
        <v>2023</v>
      </c>
      <c r="Z179" s="148" t="s">
        <v>851</v>
      </c>
      <c r="AA179" s="148" t="s">
        <v>812</v>
      </c>
    </row>
    <row r="180" spans="1:27" ht="14.25" customHeight="1">
      <c r="D180" s="132"/>
      <c r="E180" s="133"/>
      <c r="F180" s="133"/>
      <c r="G180" s="132"/>
      <c r="H180" s="132"/>
      <c r="I180" s="132"/>
      <c r="X180" s="163">
        <v>11</v>
      </c>
      <c r="Y180" s="148">
        <v>2023</v>
      </c>
      <c r="Z180" s="148" t="s">
        <v>852</v>
      </c>
      <c r="AA180" s="148" t="s">
        <v>812</v>
      </c>
    </row>
    <row r="181" spans="1:27" ht="14.25" customHeight="1">
      <c r="D181" s="132"/>
      <c r="E181" s="133"/>
      <c r="F181" s="133"/>
      <c r="G181" s="132"/>
      <c r="H181" s="132"/>
      <c r="I181" s="132"/>
      <c r="X181" s="163">
        <v>11</v>
      </c>
      <c r="Y181" s="148">
        <v>2023</v>
      </c>
      <c r="Z181" s="148" t="s">
        <v>853</v>
      </c>
      <c r="AA181" s="148" t="s">
        <v>812</v>
      </c>
    </row>
    <row r="182" spans="1:27" ht="14.25" customHeight="1">
      <c r="D182" s="132"/>
      <c r="E182" s="133"/>
      <c r="F182" s="133"/>
      <c r="G182" s="132"/>
      <c r="H182" s="132"/>
      <c r="I182" s="132"/>
      <c r="X182" s="163">
        <v>11</v>
      </c>
      <c r="Y182" s="148">
        <v>2023</v>
      </c>
      <c r="Z182" s="148" t="s">
        <v>854</v>
      </c>
      <c r="AA182" s="148" t="s">
        <v>812</v>
      </c>
    </row>
    <row r="183" spans="1:27" ht="14.25" customHeight="1">
      <c r="D183" s="132"/>
      <c r="E183" s="133"/>
      <c r="F183" s="133"/>
      <c r="G183" s="132"/>
      <c r="H183" s="132"/>
      <c r="I183" s="132"/>
      <c r="X183" s="163">
        <v>11</v>
      </c>
      <c r="Y183" s="148">
        <v>2023</v>
      </c>
      <c r="Z183" s="148" t="s">
        <v>855</v>
      </c>
      <c r="AA183" s="148" t="s">
        <v>812</v>
      </c>
    </row>
    <row r="184" spans="1:27" ht="14.25" customHeight="1">
      <c r="D184" s="132"/>
      <c r="E184" s="133"/>
      <c r="F184" s="133"/>
      <c r="G184" s="132"/>
      <c r="H184" s="132"/>
      <c r="I184" s="132"/>
      <c r="X184" s="163">
        <v>11</v>
      </c>
      <c r="Y184" s="148">
        <v>2023</v>
      </c>
      <c r="Z184" s="148" t="s">
        <v>856</v>
      </c>
      <c r="AA184" s="148" t="s">
        <v>812</v>
      </c>
    </row>
    <row r="185" spans="1:27" ht="14.25" customHeight="1">
      <c r="D185" s="132"/>
      <c r="E185" s="133"/>
      <c r="F185" s="133"/>
      <c r="G185" s="132"/>
      <c r="H185" s="132"/>
      <c r="I185" s="132"/>
      <c r="X185" s="163">
        <v>11</v>
      </c>
      <c r="Y185" s="148">
        <v>2023</v>
      </c>
      <c r="Z185" s="148" t="s">
        <v>857</v>
      </c>
      <c r="AA185" s="148" t="s">
        <v>812</v>
      </c>
    </row>
    <row r="186" spans="1:27" ht="14.25" customHeight="1">
      <c r="D186" s="132"/>
      <c r="E186" s="133"/>
      <c r="F186" s="133"/>
      <c r="G186" s="132"/>
      <c r="H186" s="132"/>
      <c r="I186" s="132"/>
      <c r="X186" s="163">
        <v>11</v>
      </c>
      <c r="Y186" s="148">
        <v>2023</v>
      </c>
      <c r="Z186" s="148" t="s">
        <v>858</v>
      </c>
      <c r="AA186" s="148" t="s">
        <v>812</v>
      </c>
    </row>
    <row r="187" spans="1:27" ht="14.25" customHeight="1">
      <c r="D187" s="132"/>
      <c r="E187" s="133"/>
      <c r="F187" s="133"/>
      <c r="G187" s="132"/>
      <c r="H187" s="132"/>
      <c r="I187" s="132"/>
      <c r="X187" s="163">
        <v>11</v>
      </c>
      <c r="Y187" s="148">
        <v>2023</v>
      </c>
      <c r="Z187" s="148" t="s">
        <v>859</v>
      </c>
      <c r="AA187" s="148" t="s">
        <v>812</v>
      </c>
    </row>
    <row r="188" spans="1:27" ht="14.25" customHeight="1">
      <c r="D188" s="132"/>
      <c r="E188" s="133"/>
      <c r="F188" s="133"/>
      <c r="G188" s="132"/>
      <c r="H188" s="132"/>
      <c r="I188" s="132"/>
      <c r="X188" s="163">
        <v>11</v>
      </c>
      <c r="Y188" s="148">
        <v>2023</v>
      </c>
      <c r="Z188" s="148" t="s">
        <v>860</v>
      </c>
      <c r="AA188" s="148" t="s">
        <v>812</v>
      </c>
    </row>
    <row r="189" spans="1:27" ht="14.25" customHeight="1">
      <c r="D189" s="132"/>
      <c r="E189" s="133"/>
      <c r="F189" s="133"/>
      <c r="G189" s="132"/>
      <c r="H189" s="132"/>
      <c r="I189" s="132"/>
      <c r="X189" s="163">
        <v>11</v>
      </c>
      <c r="Y189" s="148">
        <v>2023</v>
      </c>
      <c r="Z189" s="148" t="s">
        <v>861</v>
      </c>
      <c r="AA189" s="148" t="s">
        <v>812</v>
      </c>
    </row>
    <row r="190" spans="1:27" ht="14.25" customHeight="1">
      <c r="D190" s="132"/>
      <c r="E190" s="133"/>
      <c r="F190" s="133"/>
      <c r="G190" s="132"/>
      <c r="H190" s="132"/>
      <c r="I190" s="132"/>
      <c r="X190" s="163">
        <v>11</v>
      </c>
      <c r="Y190" s="148">
        <v>2023</v>
      </c>
      <c r="Z190" s="148" t="s">
        <v>862</v>
      </c>
      <c r="AA190" s="148" t="s">
        <v>812</v>
      </c>
    </row>
    <row r="191" spans="1:27" ht="14.25" customHeight="1">
      <c r="D191" s="132"/>
      <c r="E191" s="133"/>
      <c r="F191" s="133"/>
      <c r="G191" s="132"/>
      <c r="H191" s="132"/>
      <c r="I191" s="132"/>
      <c r="X191" s="163">
        <v>11</v>
      </c>
      <c r="Y191" s="148">
        <v>2023</v>
      </c>
      <c r="Z191" s="148" t="s">
        <v>863</v>
      </c>
      <c r="AA191" s="148" t="s">
        <v>812</v>
      </c>
    </row>
    <row r="192" spans="1:27" ht="14.25" customHeight="1">
      <c r="D192" s="132"/>
      <c r="E192" s="133"/>
      <c r="F192" s="133"/>
      <c r="G192" s="132"/>
      <c r="H192" s="132"/>
      <c r="I192" s="132"/>
      <c r="X192" s="163">
        <v>11</v>
      </c>
      <c r="Y192" s="148">
        <v>2023</v>
      </c>
      <c r="Z192" s="148" t="s">
        <v>864</v>
      </c>
      <c r="AA192" s="148" t="s">
        <v>812</v>
      </c>
    </row>
    <row r="193" spans="4:27" ht="14.25" customHeight="1">
      <c r="D193" s="132"/>
      <c r="E193" s="133"/>
      <c r="F193" s="133"/>
      <c r="G193" s="132"/>
      <c r="H193" s="132"/>
      <c r="I193" s="132"/>
      <c r="X193" s="163">
        <v>11</v>
      </c>
      <c r="Y193" s="148">
        <v>2023</v>
      </c>
      <c r="Z193" s="148" t="s">
        <v>865</v>
      </c>
      <c r="AA193" s="148" t="s">
        <v>812</v>
      </c>
    </row>
    <row r="194" spans="4:27" ht="14.25" customHeight="1">
      <c r="D194" s="132"/>
      <c r="E194" s="133"/>
      <c r="F194" s="133"/>
      <c r="G194" s="132"/>
      <c r="H194" s="132"/>
      <c r="I194" s="132"/>
      <c r="X194" s="163">
        <v>139</v>
      </c>
      <c r="Y194" s="148">
        <v>2023</v>
      </c>
      <c r="Z194" s="148" t="s">
        <v>866</v>
      </c>
      <c r="AA194" s="148" t="s">
        <v>867</v>
      </c>
    </row>
    <row r="195" spans="4:27" ht="14.25" customHeight="1">
      <c r="D195" s="132"/>
      <c r="E195" s="133"/>
      <c r="F195" s="133"/>
      <c r="G195" s="132"/>
      <c r="H195" s="132"/>
      <c r="I195" s="132"/>
      <c r="X195" s="163">
        <v>139</v>
      </c>
      <c r="Y195" s="148">
        <v>2023</v>
      </c>
      <c r="Z195" s="148" t="s">
        <v>868</v>
      </c>
      <c r="AA195" s="148" t="s">
        <v>867</v>
      </c>
    </row>
    <row r="196" spans="4:27" ht="14.25" customHeight="1">
      <c r="D196" s="132"/>
      <c r="E196" s="133"/>
      <c r="F196" s="133"/>
      <c r="G196" s="132"/>
      <c r="H196" s="132"/>
      <c r="I196" s="132"/>
      <c r="X196" s="163">
        <v>139</v>
      </c>
      <c r="Y196" s="148">
        <v>2023</v>
      </c>
      <c r="Z196" s="148" t="s">
        <v>869</v>
      </c>
      <c r="AA196" s="148" t="s">
        <v>867</v>
      </c>
    </row>
    <row r="197" spans="4:27" ht="14.25" customHeight="1">
      <c r="D197" s="132"/>
      <c r="E197" s="133"/>
      <c r="F197" s="133"/>
      <c r="G197" s="132"/>
      <c r="H197" s="132"/>
      <c r="I197" s="132"/>
      <c r="X197" s="163">
        <v>130</v>
      </c>
      <c r="Y197" s="148">
        <v>2023</v>
      </c>
      <c r="Z197" s="148" t="s">
        <v>870</v>
      </c>
      <c r="AA197" s="148" t="s">
        <v>871</v>
      </c>
    </row>
    <row r="198" spans="4:27" ht="14.25" customHeight="1">
      <c r="D198" s="132"/>
      <c r="E198" s="133"/>
      <c r="F198" s="133"/>
      <c r="G198" s="132"/>
      <c r="H198" s="132"/>
      <c r="I198" s="132"/>
      <c r="X198" s="163">
        <v>46</v>
      </c>
      <c r="Y198" s="148">
        <v>2022</v>
      </c>
      <c r="Z198" s="148" t="s">
        <v>872</v>
      </c>
      <c r="AA198" s="148" t="s">
        <v>547</v>
      </c>
    </row>
    <row r="199" spans="4:27" ht="14.25" customHeight="1">
      <c r="D199" s="132"/>
      <c r="E199" s="133"/>
      <c r="F199" s="133"/>
      <c r="G199" s="132"/>
      <c r="H199" s="132"/>
      <c r="I199" s="132"/>
      <c r="X199" s="163">
        <v>130</v>
      </c>
      <c r="Y199" s="148">
        <v>2023</v>
      </c>
      <c r="Z199" s="148" t="s">
        <v>873</v>
      </c>
      <c r="AA199" s="148" t="s">
        <v>871</v>
      </c>
    </row>
    <row r="200" spans="4:27" ht="14.25" customHeight="1">
      <c r="D200" s="132"/>
      <c r="E200" s="133"/>
      <c r="F200" s="133"/>
      <c r="G200" s="132"/>
      <c r="H200" s="132"/>
      <c r="I200" s="132"/>
      <c r="X200" s="163">
        <v>130</v>
      </c>
      <c r="Y200" s="148">
        <v>2023</v>
      </c>
      <c r="Z200" s="148" t="s">
        <v>874</v>
      </c>
      <c r="AA200" s="148" t="s">
        <v>871</v>
      </c>
    </row>
    <row r="201" spans="4:27" ht="14.25" customHeight="1">
      <c r="D201" s="132"/>
      <c r="E201" s="133"/>
      <c r="F201" s="133"/>
      <c r="G201" s="132"/>
      <c r="H201" s="132"/>
      <c r="I201" s="132"/>
      <c r="X201" s="163">
        <v>130</v>
      </c>
      <c r="Y201" s="148">
        <v>2023</v>
      </c>
      <c r="Z201" s="148" t="s">
        <v>875</v>
      </c>
      <c r="AA201" s="148" t="s">
        <v>871</v>
      </c>
    </row>
    <row r="202" spans="4:27" ht="14.25" customHeight="1">
      <c r="D202" s="132"/>
      <c r="E202" s="133"/>
      <c r="F202" s="133"/>
      <c r="G202" s="132"/>
      <c r="H202" s="132"/>
      <c r="I202" s="132"/>
      <c r="X202" s="163">
        <v>130</v>
      </c>
      <c r="Y202" s="148">
        <v>2023</v>
      </c>
      <c r="Z202" s="148" t="s">
        <v>876</v>
      </c>
      <c r="AA202" s="148" t="s">
        <v>871</v>
      </c>
    </row>
    <row r="203" spans="4:27" ht="14.25" customHeight="1">
      <c r="D203" s="132"/>
      <c r="E203" s="133"/>
      <c r="F203" s="133"/>
      <c r="G203" s="132"/>
      <c r="H203" s="132"/>
      <c r="I203" s="132"/>
      <c r="X203" s="163">
        <v>11</v>
      </c>
      <c r="Y203" s="148">
        <v>2023</v>
      </c>
      <c r="Z203" s="148" t="s">
        <v>877</v>
      </c>
      <c r="AA203" s="148" t="s">
        <v>812</v>
      </c>
    </row>
    <row r="204" spans="4:27" ht="14.25" customHeight="1">
      <c r="D204" s="132"/>
      <c r="E204" s="133"/>
      <c r="F204" s="133"/>
      <c r="G204" s="132"/>
      <c r="H204" s="132"/>
      <c r="I204" s="132"/>
      <c r="X204" s="163">
        <v>11</v>
      </c>
      <c r="Y204" s="148">
        <v>2023</v>
      </c>
      <c r="Z204" s="148" t="s">
        <v>878</v>
      </c>
      <c r="AA204" s="148" t="s">
        <v>812</v>
      </c>
    </row>
    <row r="205" spans="4:27" ht="14.25" customHeight="1">
      <c r="D205" s="132"/>
      <c r="E205" s="133"/>
      <c r="F205" s="133"/>
      <c r="G205" s="132"/>
      <c r="H205" s="132"/>
      <c r="I205" s="132"/>
      <c r="X205" s="163">
        <v>11</v>
      </c>
      <c r="Y205" s="148">
        <v>2023</v>
      </c>
      <c r="Z205" s="148" t="s">
        <v>879</v>
      </c>
      <c r="AA205" s="148" t="s">
        <v>812</v>
      </c>
    </row>
    <row r="206" spans="4:27" ht="14.25" customHeight="1">
      <c r="D206" s="132"/>
      <c r="E206" s="133"/>
      <c r="F206" s="133"/>
      <c r="G206" s="132"/>
      <c r="H206" s="132"/>
      <c r="I206" s="132"/>
      <c r="X206" s="163">
        <v>11</v>
      </c>
      <c r="Y206" s="148">
        <v>2023</v>
      </c>
      <c r="Z206" s="148" t="s">
        <v>880</v>
      </c>
      <c r="AA206" s="148" t="s">
        <v>812</v>
      </c>
    </row>
    <row r="207" spans="4:27" ht="14.25" customHeight="1">
      <c r="D207" s="132"/>
      <c r="E207" s="133"/>
      <c r="F207" s="133"/>
      <c r="G207" s="132"/>
      <c r="H207" s="132"/>
      <c r="I207" s="132"/>
      <c r="X207" s="163">
        <v>11</v>
      </c>
      <c r="Y207" s="148">
        <v>2023</v>
      </c>
      <c r="Z207" s="148" t="s">
        <v>881</v>
      </c>
      <c r="AA207" s="148" t="s">
        <v>812</v>
      </c>
    </row>
    <row r="208" spans="4:27" ht="14.25" customHeight="1">
      <c r="D208" s="132"/>
      <c r="E208" s="133"/>
      <c r="F208" s="133"/>
      <c r="G208" s="132"/>
      <c r="H208" s="132"/>
      <c r="I208" s="132"/>
      <c r="X208" s="163">
        <v>11</v>
      </c>
      <c r="Y208" s="148">
        <v>2023</v>
      </c>
      <c r="Z208" s="148" t="s">
        <v>882</v>
      </c>
      <c r="AA208" s="148" t="s">
        <v>812</v>
      </c>
    </row>
    <row r="209" spans="4:27" ht="14.25" customHeight="1">
      <c r="D209" s="132"/>
      <c r="E209" s="133"/>
      <c r="F209" s="133"/>
      <c r="G209" s="132"/>
      <c r="H209" s="132"/>
      <c r="I209" s="132"/>
      <c r="X209" s="163">
        <v>11</v>
      </c>
      <c r="Y209" s="148">
        <v>2023</v>
      </c>
      <c r="Z209" s="148" t="s">
        <v>883</v>
      </c>
      <c r="AA209" s="148" t="s">
        <v>812</v>
      </c>
    </row>
    <row r="210" spans="4:27" ht="14.25" customHeight="1">
      <c r="D210" s="132"/>
      <c r="E210" s="133"/>
      <c r="F210" s="133"/>
      <c r="G210" s="132"/>
      <c r="H210" s="132"/>
      <c r="I210" s="132"/>
      <c r="X210" s="163">
        <v>11</v>
      </c>
      <c r="Y210" s="148">
        <v>2023</v>
      </c>
      <c r="Z210" s="148" t="s">
        <v>884</v>
      </c>
      <c r="AA210" s="148" t="s">
        <v>812</v>
      </c>
    </row>
    <row r="211" spans="4:27" ht="14.25" customHeight="1">
      <c r="D211" s="132"/>
      <c r="E211" s="133"/>
      <c r="F211" s="133"/>
      <c r="G211" s="132"/>
      <c r="H211" s="132"/>
      <c r="I211" s="132"/>
      <c r="X211" s="163">
        <v>11</v>
      </c>
      <c r="Y211" s="148">
        <v>2023</v>
      </c>
      <c r="Z211" s="148" t="s">
        <v>885</v>
      </c>
      <c r="AA211" s="148" t="s">
        <v>812</v>
      </c>
    </row>
    <row r="212" spans="4:27" ht="14.25" customHeight="1">
      <c r="D212" s="132"/>
      <c r="E212" s="133"/>
      <c r="F212" s="133"/>
      <c r="G212" s="132"/>
      <c r="H212" s="132"/>
      <c r="I212" s="132"/>
      <c r="X212" s="163">
        <v>11</v>
      </c>
      <c r="Y212" s="148">
        <v>2023</v>
      </c>
      <c r="Z212" s="148" t="s">
        <v>885</v>
      </c>
      <c r="AA212" s="148" t="s">
        <v>812</v>
      </c>
    </row>
    <row r="213" spans="4:27" ht="14.25" customHeight="1">
      <c r="D213" s="132"/>
      <c r="E213" s="133"/>
      <c r="F213" s="133"/>
      <c r="G213" s="132"/>
      <c r="H213" s="132"/>
      <c r="I213" s="132"/>
      <c r="X213" s="163">
        <v>11</v>
      </c>
      <c r="Y213" s="148">
        <v>2023</v>
      </c>
      <c r="Z213" s="148" t="s">
        <v>886</v>
      </c>
      <c r="AA213" s="148" t="s">
        <v>812</v>
      </c>
    </row>
    <row r="214" spans="4:27" ht="14.25" customHeight="1">
      <c r="D214" s="132"/>
      <c r="E214" s="133"/>
      <c r="F214" s="133"/>
      <c r="G214" s="132"/>
      <c r="H214" s="132"/>
      <c r="I214" s="132"/>
      <c r="X214" s="163">
        <v>130</v>
      </c>
      <c r="Y214" s="148">
        <v>2023</v>
      </c>
      <c r="Z214" s="148" t="s">
        <v>887</v>
      </c>
      <c r="AA214" s="148" t="s">
        <v>871</v>
      </c>
    </row>
    <row r="215" spans="4:27" ht="14.25" customHeight="1">
      <c r="D215" s="132"/>
      <c r="E215" s="133"/>
      <c r="F215" s="133"/>
      <c r="G215" s="132"/>
      <c r="H215" s="132"/>
      <c r="I215" s="132"/>
      <c r="X215" s="163">
        <v>130</v>
      </c>
      <c r="Y215" s="148">
        <v>2023</v>
      </c>
      <c r="Z215" s="148" t="s">
        <v>888</v>
      </c>
      <c r="AA215" s="148" t="s">
        <v>871</v>
      </c>
    </row>
    <row r="216" spans="4:27" ht="14.25" customHeight="1">
      <c r="D216" s="132"/>
      <c r="E216" s="133"/>
      <c r="F216" s="133"/>
      <c r="G216" s="132"/>
      <c r="H216" s="132"/>
      <c r="I216" s="132"/>
      <c r="X216" s="163">
        <v>130</v>
      </c>
      <c r="Y216" s="148">
        <v>2023</v>
      </c>
      <c r="Z216" s="148" t="s">
        <v>889</v>
      </c>
      <c r="AA216" s="148" t="s">
        <v>871</v>
      </c>
    </row>
    <row r="217" spans="4:27" ht="14.25" customHeight="1">
      <c r="D217" s="132"/>
      <c r="E217" s="133"/>
      <c r="F217" s="133"/>
      <c r="G217" s="132"/>
      <c r="H217" s="132"/>
      <c r="I217" s="132"/>
      <c r="X217" s="163">
        <v>139</v>
      </c>
      <c r="Y217" s="148">
        <v>2023</v>
      </c>
      <c r="Z217" s="148" t="s">
        <v>890</v>
      </c>
      <c r="AA217" s="148" t="s">
        <v>867</v>
      </c>
    </row>
    <row r="218" spans="4:27" ht="14.25" customHeight="1">
      <c r="D218" s="132"/>
      <c r="E218" s="133"/>
      <c r="F218" s="133"/>
      <c r="G218" s="132"/>
      <c r="H218" s="132"/>
      <c r="I218" s="132"/>
      <c r="X218" s="163">
        <v>139</v>
      </c>
      <c r="Y218" s="148">
        <v>2023</v>
      </c>
      <c r="Z218" s="148" t="s">
        <v>891</v>
      </c>
      <c r="AA218" s="148" t="s">
        <v>867</v>
      </c>
    </row>
    <row r="219" spans="4:27" ht="14.25" customHeight="1">
      <c r="D219" s="132"/>
      <c r="E219" s="133"/>
      <c r="F219" s="133"/>
      <c r="G219" s="132"/>
      <c r="H219" s="132"/>
      <c r="I219" s="132"/>
      <c r="X219" s="163">
        <v>139</v>
      </c>
      <c r="Y219" s="148">
        <v>2023</v>
      </c>
      <c r="Z219" s="148" t="s">
        <v>892</v>
      </c>
      <c r="AA219" s="148" t="s">
        <v>867</v>
      </c>
    </row>
    <row r="220" spans="4:27" ht="14.25" customHeight="1">
      <c r="D220" s="132"/>
      <c r="E220" s="133"/>
      <c r="F220" s="133"/>
      <c r="G220" s="132"/>
      <c r="H220" s="132"/>
      <c r="I220" s="132"/>
      <c r="X220" s="174" t="s">
        <v>893</v>
      </c>
      <c r="Y220" s="175"/>
      <c r="Z220" s="175" t="s">
        <v>894</v>
      </c>
      <c r="AA220" s="175"/>
    </row>
    <row r="221" spans="4:27" ht="14.25" customHeight="1">
      <c r="D221" s="132"/>
      <c r="E221" s="133"/>
      <c r="F221" s="133"/>
      <c r="G221" s="132"/>
      <c r="H221" s="132"/>
      <c r="I221" s="132"/>
      <c r="X221" s="174" t="s">
        <v>893</v>
      </c>
      <c r="Y221" s="175"/>
      <c r="Z221" s="175" t="s">
        <v>895</v>
      </c>
      <c r="AA221" s="175"/>
    </row>
    <row r="222" spans="4:27" ht="14.25" customHeight="1">
      <c r="D222" s="132"/>
      <c r="E222" s="133"/>
      <c r="F222" s="133"/>
      <c r="G222" s="132"/>
      <c r="H222" s="132"/>
      <c r="I222" s="132"/>
      <c r="X222" s="174" t="s">
        <v>893</v>
      </c>
      <c r="Y222" s="175"/>
      <c r="Z222" s="175" t="s">
        <v>896</v>
      </c>
      <c r="AA222" s="175"/>
    </row>
    <row r="223" spans="4:27" ht="14.25" customHeight="1">
      <c r="D223" s="132"/>
      <c r="E223" s="133"/>
      <c r="F223" s="133"/>
      <c r="G223" s="132"/>
      <c r="H223" s="132"/>
      <c r="I223" s="132"/>
      <c r="X223" s="163">
        <v>11</v>
      </c>
      <c r="Y223" s="148">
        <v>2023</v>
      </c>
      <c r="Z223" s="148" t="s">
        <v>897</v>
      </c>
      <c r="AA223" s="148" t="s">
        <v>812</v>
      </c>
    </row>
    <row r="224" spans="4:27" ht="14.25" customHeight="1">
      <c r="D224" s="132"/>
      <c r="E224" s="133"/>
      <c r="F224" s="133"/>
      <c r="G224" s="132"/>
      <c r="H224" s="132"/>
      <c r="I224" s="132"/>
      <c r="X224" s="163">
        <v>11</v>
      </c>
      <c r="Y224" s="148">
        <v>2023</v>
      </c>
      <c r="Z224" s="148" t="s">
        <v>898</v>
      </c>
      <c r="AA224" s="148" t="s">
        <v>812</v>
      </c>
    </row>
    <row r="225" spans="4:27" ht="14.25" customHeight="1">
      <c r="D225" s="132"/>
      <c r="E225" s="133"/>
      <c r="F225" s="133"/>
      <c r="G225" s="132"/>
      <c r="H225" s="132"/>
      <c r="I225" s="132"/>
      <c r="X225" s="163">
        <v>11</v>
      </c>
      <c r="Y225" s="148">
        <v>2023</v>
      </c>
      <c r="Z225" s="148" t="s">
        <v>899</v>
      </c>
      <c r="AA225" s="148" t="s">
        <v>812</v>
      </c>
    </row>
    <row r="226" spans="4:27" ht="14.25" customHeight="1">
      <c r="D226" s="132"/>
      <c r="E226" s="133"/>
      <c r="F226" s="133"/>
      <c r="G226" s="132"/>
      <c r="H226" s="132"/>
      <c r="I226" s="132"/>
      <c r="X226" s="163">
        <v>272</v>
      </c>
      <c r="Y226" s="148">
        <v>2022</v>
      </c>
      <c r="Z226" s="148" t="s">
        <v>900</v>
      </c>
      <c r="AA226" s="148" t="s">
        <v>901</v>
      </c>
    </row>
    <row r="227" spans="4:27" ht="14.25" customHeight="1">
      <c r="D227" s="132"/>
      <c r="E227" s="133"/>
      <c r="F227" s="133"/>
      <c r="G227" s="132"/>
      <c r="H227" s="132"/>
      <c r="I227" s="132"/>
      <c r="X227" s="163">
        <v>272</v>
      </c>
      <c r="Y227" s="148">
        <v>2022</v>
      </c>
      <c r="Z227" s="148" t="s">
        <v>902</v>
      </c>
      <c r="AA227" s="148" t="s">
        <v>901</v>
      </c>
    </row>
    <row r="228" spans="4:27" ht="14.25" customHeight="1">
      <c r="D228" s="132"/>
      <c r="E228" s="133"/>
      <c r="F228" s="133"/>
      <c r="G228" s="132"/>
      <c r="H228" s="132"/>
      <c r="I228" s="132"/>
      <c r="X228" s="163">
        <v>272</v>
      </c>
      <c r="Y228" s="148">
        <v>2022</v>
      </c>
      <c r="Z228" s="148" t="s">
        <v>903</v>
      </c>
      <c r="AA228" s="148" t="s">
        <v>901</v>
      </c>
    </row>
    <row r="229" spans="4:27" ht="14.25" customHeight="1">
      <c r="D229" s="132"/>
      <c r="E229" s="133"/>
      <c r="F229" s="133"/>
      <c r="G229" s="132"/>
      <c r="H229" s="132"/>
      <c r="I229" s="132"/>
      <c r="X229" s="163">
        <v>11</v>
      </c>
      <c r="Y229" s="148">
        <v>2023</v>
      </c>
      <c r="Z229" s="148" t="s">
        <v>904</v>
      </c>
      <c r="AA229" s="148" t="s">
        <v>812</v>
      </c>
    </row>
    <row r="230" spans="4:27" ht="14.25" customHeight="1">
      <c r="D230" s="132"/>
      <c r="E230" s="133"/>
      <c r="F230" s="133"/>
      <c r="G230" s="132"/>
      <c r="H230" s="132"/>
      <c r="I230" s="132"/>
      <c r="X230" s="163">
        <v>11</v>
      </c>
      <c r="Y230" s="148">
        <v>2023</v>
      </c>
      <c r="Z230" s="148" t="s">
        <v>905</v>
      </c>
      <c r="AA230" s="148" t="s">
        <v>812</v>
      </c>
    </row>
    <row r="231" spans="4:27" ht="14.25" customHeight="1">
      <c r="D231" s="132"/>
      <c r="E231" s="133"/>
      <c r="F231" s="133"/>
      <c r="G231" s="132"/>
      <c r="H231" s="132"/>
      <c r="I231" s="132"/>
      <c r="X231" s="163">
        <v>11</v>
      </c>
      <c r="Y231" s="148">
        <v>2023</v>
      </c>
      <c r="Z231" s="148" t="s">
        <v>906</v>
      </c>
      <c r="AA231" s="148" t="s">
        <v>812</v>
      </c>
    </row>
    <row r="232" spans="4:27" ht="14.25" customHeight="1">
      <c r="D232" s="132"/>
      <c r="E232" s="133"/>
      <c r="F232" s="133"/>
      <c r="G232" s="132"/>
      <c r="H232" s="132"/>
      <c r="I232" s="132"/>
      <c r="X232" s="163">
        <v>11</v>
      </c>
      <c r="Y232" s="148">
        <v>2023</v>
      </c>
      <c r="Z232" s="148" t="s">
        <v>907</v>
      </c>
      <c r="AA232" s="148" t="s">
        <v>812</v>
      </c>
    </row>
    <row r="233" spans="4:27" ht="14.25" customHeight="1">
      <c r="D233" s="132"/>
      <c r="E233" s="133"/>
      <c r="F233" s="133"/>
      <c r="G233" s="132"/>
      <c r="H233" s="132"/>
      <c r="I233" s="132"/>
      <c r="X233" s="163">
        <v>11</v>
      </c>
      <c r="Y233" s="148">
        <v>2023</v>
      </c>
      <c r="Z233" s="148" t="s">
        <v>908</v>
      </c>
      <c r="AA233" s="148" t="s">
        <v>812</v>
      </c>
    </row>
    <row r="234" spans="4:27" ht="14.25" customHeight="1">
      <c r="D234" s="132"/>
      <c r="E234" s="133"/>
      <c r="F234" s="133"/>
      <c r="G234" s="132"/>
      <c r="H234" s="132"/>
      <c r="I234" s="132"/>
      <c r="X234" s="163">
        <v>11</v>
      </c>
      <c r="Y234" s="148">
        <v>2023</v>
      </c>
      <c r="Z234" s="148" t="s">
        <v>909</v>
      </c>
      <c r="AA234" s="148" t="s">
        <v>812</v>
      </c>
    </row>
    <row r="235" spans="4:27" ht="14.25" customHeight="1">
      <c r="D235" s="132"/>
      <c r="E235" s="133"/>
      <c r="F235" s="133"/>
      <c r="G235" s="132"/>
      <c r="H235" s="132"/>
      <c r="I235" s="132"/>
      <c r="X235" s="163">
        <v>11</v>
      </c>
      <c r="Y235" s="148">
        <v>2023</v>
      </c>
      <c r="Z235" s="148" t="s">
        <v>910</v>
      </c>
      <c r="AA235" s="148" t="s">
        <v>812</v>
      </c>
    </row>
    <row r="236" spans="4:27" ht="14.25" customHeight="1">
      <c r="D236" s="132"/>
      <c r="E236" s="133"/>
      <c r="F236" s="133"/>
      <c r="G236" s="132"/>
      <c r="H236" s="132"/>
      <c r="I236" s="132"/>
      <c r="X236" s="163">
        <v>11</v>
      </c>
      <c r="Y236" s="148">
        <v>2023</v>
      </c>
      <c r="Z236" s="148" t="s">
        <v>911</v>
      </c>
      <c r="AA236" s="148" t="s">
        <v>812</v>
      </c>
    </row>
    <row r="237" spans="4:27" ht="14.25" customHeight="1">
      <c r="D237" s="132"/>
      <c r="E237" s="133"/>
      <c r="F237" s="133"/>
      <c r="G237" s="132"/>
      <c r="H237" s="132"/>
      <c r="I237" s="132"/>
      <c r="X237" s="163">
        <v>11</v>
      </c>
      <c r="Y237" s="148">
        <v>2023</v>
      </c>
      <c r="Z237" s="148" t="s">
        <v>912</v>
      </c>
      <c r="AA237" s="148" t="s">
        <v>812</v>
      </c>
    </row>
    <row r="238" spans="4:27" ht="14.25" customHeight="1">
      <c r="D238" s="132"/>
      <c r="E238" s="133"/>
      <c r="F238" s="133"/>
      <c r="G238" s="132"/>
      <c r="H238" s="132"/>
      <c r="I238" s="132"/>
      <c r="X238" s="163">
        <v>11</v>
      </c>
      <c r="Y238" s="148">
        <v>2023</v>
      </c>
      <c r="Z238" s="148" t="s">
        <v>913</v>
      </c>
      <c r="AA238" s="148" t="s">
        <v>812</v>
      </c>
    </row>
    <row r="239" spans="4:27" ht="14.25" customHeight="1">
      <c r="D239" s="132"/>
      <c r="E239" s="133"/>
      <c r="F239" s="133"/>
      <c r="G239" s="132"/>
      <c r="H239" s="132"/>
      <c r="I239" s="132"/>
      <c r="X239" s="163">
        <v>11</v>
      </c>
      <c r="Y239" s="148">
        <v>2023</v>
      </c>
      <c r="Z239" s="148" t="s">
        <v>914</v>
      </c>
      <c r="AA239" s="148" t="s">
        <v>812</v>
      </c>
    </row>
    <row r="240" spans="4:27" ht="14.25" customHeight="1">
      <c r="D240" s="132"/>
      <c r="E240" s="133"/>
      <c r="F240" s="133"/>
      <c r="G240" s="132"/>
      <c r="H240" s="132"/>
      <c r="I240" s="132"/>
      <c r="X240" s="163">
        <v>11</v>
      </c>
      <c r="Y240" s="148">
        <v>2023</v>
      </c>
      <c r="Z240" s="148" t="s">
        <v>915</v>
      </c>
      <c r="AA240" s="148" t="s">
        <v>812</v>
      </c>
    </row>
    <row r="241" spans="4:27" ht="14.25" customHeight="1">
      <c r="D241" s="132"/>
      <c r="E241" s="133"/>
      <c r="F241" s="133"/>
      <c r="G241" s="132"/>
      <c r="H241" s="132"/>
      <c r="I241" s="132"/>
      <c r="X241" s="163">
        <v>11</v>
      </c>
      <c r="Y241" s="148">
        <v>2023</v>
      </c>
      <c r="Z241" s="148" t="s">
        <v>916</v>
      </c>
      <c r="AA241" s="148" t="s">
        <v>812</v>
      </c>
    </row>
    <row r="242" spans="4:27" ht="14.25" customHeight="1">
      <c r="D242" s="132"/>
      <c r="E242" s="133"/>
      <c r="F242" s="133"/>
      <c r="G242" s="132"/>
      <c r="H242" s="132"/>
      <c r="I242" s="132"/>
      <c r="X242" s="163">
        <v>11</v>
      </c>
      <c r="Y242" s="148">
        <v>2023</v>
      </c>
      <c r="Z242" s="148" t="s">
        <v>917</v>
      </c>
      <c r="AA242" s="148" t="s">
        <v>812</v>
      </c>
    </row>
    <row r="243" spans="4:27" ht="14.25" customHeight="1">
      <c r="D243" s="132"/>
      <c r="E243" s="133"/>
      <c r="F243" s="133"/>
      <c r="G243" s="132"/>
      <c r="H243" s="132"/>
      <c r="I243" s="132"/>
      <c r="X243" s="163">
        <v>11</v>
      </c>
      <c r="Y243" s="148">
        <v>2023</v>
      </c>
      <c r="Z243" s="148" t="s">
        <v>918</v>
      </c>
      <c r="AA243" s="148" t="s">
        <v>812</v>
      </c>
    </row>
    <row r="244" spans="4:27" ht="14.25" customHeight="1">
      <c r="D244" s="132"/>
      <c r="E244" s="133"/>
      <c r="F244" s="133"/>
      <c r="G244" s="132"/>
      <c r="H244" s="132"/>
      <c r="I244" s="132"/>
      <c r="X244" s="163">
        <v>270</v>
      </c>
      <c r="Y244" s="148">
        <v>2022</v>
      </c>
      <c r="Z244" s="148" t="s">
        <v>919</v>
      </c>
      <c r="AA244" s="148" t="s">
        <v>920</v>
      </c>
    </row>
    <row r="245" spans="4:27" ht="14.25" customHeight="1">
      <c r="D245" s="132"/>
      <c r="E245" s="133"/>
      <c r="F245" s="133"/>
      <c r="G245" s="132"/>
      <c r="H245" s="132"/>
      <c r="I245" s="132"/>
      <c r="X245" s="163">
        <v>270</v>
      </c>
      <c r="Y245" s="148">
        <v>2022</v>
      </c>
      <c r="Z245" s="148" t="s">
        <v>921</v>
      </c>
      <c r="AA245" s="148" t="s">
        <v>920</v>
      </c>
    </row>
    <row r="246" spans="4:27" ht="14.25" customHeight="1">
      <c r="D246" s="132"/>
      <c r="E246" s="133"/>
      <c r="F246" s="133"/>
      <c r="G246" s="132"/>
      <c r="H246" s="132"/>
      <c r="I246" s="132"/>
      <c r="X246" s="163">
        <v>270</v>
      </c>
      <c r="Y246" s="148">
        <v>2022</v>
      </c>
      <c r="Z246" s="148" t="s">
        <v>922</v>
      </c>
      <c r="AA246" s="148" t="s">
        <v>920</v>
      </c>
    </row>
    <row r="247" spans="4:27" ht="14.25" customHeight="1">
      <c r="D247" s="132"/>
      <c r="E247" s="133"/>
      <c r="F247" s="133"/>
      <c r="G247" s="132"/>
      <c r="H247" s="132"/>
      <c r="I247" s="132"/>
      <c r="X247" s="81"/>
    </row>
    <row r="248" spans="4:27" ht="14.25" customHeight="1">
      <c r="D248" s="132"/>
      <c r="E248" s="133"/>
      <c r="F248" s="133"/>
      <c r="G248" s="132"/>
      <c r="H248" s="132"/>
      <c r="I248" s="132"/>
      <c r="X248" s="81"/>
    </row>
    <row r="249" spans="4:27" ht="14.25" customHeight="1">
      <c r="D249" s="132"/>
      <c r="E249" s="133"/>
      <c r="F249" s="133"/>
      <c r="G249" s="132"/>
      <c r="H249" s="132"/>
      <c r="I249" s="132"/>
      <c r="X249" s="81"/>
    </row>
    <row r="250" spans="4:27" ht="14.25" customHeight="1">
      <c r="D250" s="132"/>
      <c r="E250" s="133"/>
      <c r="F250" s="133"/>
      <c r="G250" s="132"/>
      <c r="H250" s="132"/>
      <c r="I250" s="132"/>
      <c r="X250" s="81"/>
    </row>
    <row r="251" spans="4:27" ht="14.25" customHeight="1">
      <c r="D251" s="132"/>
      <c r="E251" s="133"/>
      <c r="F251" s="133"/>
      <c r="G251" s="132"/>
      <c r="H251" s="132"/>
      <c r="I251" s="132"/>
      <c r="X251" s="81"/>
    </row>
    <row r="252" spans="4:27" ht="14.25" customHeight="1">
      <c r="D252" s="132"/>
      <c r="E252" s="133"/>
      <c r="F252" s="133"/>
      <c r="G252" s="132"/>
      <c r="H252" s="132"/>
      <c r="I252" s="132"/>
      <c r="X252" s="81"/>
    </row>
    <row r="253" spans="4:27" ht="14.25" customHeight="1">
      <c r="D253" s="132"/>
      <c r="E253" s="133"/>
      <c r="F253" s="133"/>
      <c r="G253" s="132"/>
      <c r="H253" s="132"/>
      <c r="I253" s="132"/>
      <c r="X253" s="81"/>
    </row>
    <row r="254" spans="4:27" ht="14.25" customHeight="1">
      <c r="D254" s="132"/>
      <c r="E254" s="133"/>
      <c r="F254" s="133"/>
      <c r="G254" s="132"/>
      <c r="H254" s="132"/>
      <c r="I254" s="132"/>
      <c r="X254" s="81"/>
    </row>
    <row r="255" spans="4:27" ht="14.25" customHeight="1">
      <c r="D255" s="132"/>
      <c r="E255" s="133"/>
      <c r="F255" s="133"/>
      <c r="G255" s="132"/>
      <c r="H255" s="132"/>
      <c r="I255" s="132"/>
      <c r="X255" s="81"/>
    </row>
    <row r="256" spans="4:27" ht="14.25" customHeight="1">
      <c r="D256" s="132"/>
      <c r="E256" s="133"/>
      <c r="F256" s="133"/>
      <c r="G256" s="132"/>
      <c r="H256" s="132"/>
      <c r="I256" s="132"/>
      <c r="X256" s="81"/>
    </row>
    <row r="257" spans="4:24" ht="14.25" customHeight="1">
      <c r="D257" s="132"/>
      <c r="E257" s="133"/>
      <c r="F257" s="133"/>
      <c r="G257" s="132"/>
      <c r="H257" s="132"/>
      <c r="I257" s="132"/>
      <c r="X257" s="81"/>
    </row>
    <row r="258" spans="4:24" ht="14.25" customHeight="1">
      <c r="D258" s="132"/>
      <c r="E258" s="133"/>
      <c r="F258" s="133"/>
      <c r="G258" s="132"/>
      <c r="H258" s="132"/>
      <c r="I258" s="132"/>
      <c r="X258" s="81"/>
    </row>
    <row r="259" spans="4:24" ht="14.25" customHeight="1">
      <c r="D259" s="132"/>
      <c r="E259" s="133"/>
      <c r="F259" s="133"/>
      <c r="G259" s="132"/>
      <c r="H259" s="132"/>
      <c r="I259" s="132"/>
      <c r="X259" s="81"/>
    </row>
    <row r="260" spans="4:24" ht="14.25" customHeight="1">
      <c r="D260" s="132"/>
      <c r="E260" s="133"/>
      <c r="F260" s="133"/>
      <c r="G260" s="132"/>
      <c r="H260" s="132"/>
      <c r="I260" s="132"/>
      <c r="X260" s="81"/>
    </row>
    <row r="261" spans="4:24" ht="14.25" customHeight="1">
      <c r="D261" s="132"/>
      <c r="E261" s="133"/>
      <c r="F261" s="133"/>
      <c r="G261" s="132"/>
      <c r="H261" s="132"/>
      <c r="I261" s="132"/>
      <c r="X261" s="81"/>
    </row>
    <row r="262" spans="4:24" ht="14.25" customHeight="1">
      <c r="D262" s="132"/>
      <c r="E262" s="133"/>
      <c r="F262" s="133"/>
      <c r="G262" s="132"/>
      <c r="H262" s="132"/>
      <c r="I262" s="132"/>
      <c r="X262" s="81"/>
    </row>
    <row r="263" spans="4:24" ht="14.25" customHeight="1">
      <c r="D263" s="132"/>
      <c r="E263" s="133"/>
      <c r="F263" s="133"/>
      <c r="G263" s="132"/>
      <c r="H263" s="132"/>
      <c r="I263" s="132"/>
      <c r="X263" s="81"/>
    </row>
    <row r="264" spans="4:24" ht="14.25" customHeight="1">
      <c r="D264" s="132"/>
      <c r="E264" s="133"/>
      <c r="F264" s="133"/>
      <c r="G264" s="132"/>
      <c r="H264" s="132"/>
      <c r="I264" s="132"/>
      <c r="X264" s="81"/>
    </row>
    <row r="265" spans="4:24" ht="14.25" customHeight="1">
      <c r="D265" s="132"/>
      <c r="E265" s="133"/>
      <c r="F265" s="133"/>
      <c r="G265" s="132"/>
      <c r="H265" s="132"/>
      <c r="I265" s="132"/>
      <c r="X265" s="81"/>
    </row>
    <row r="266" spans="4:24" ht="14.25" customHeight="1">
      <c r="D266" s="132"/>
      <c r="E266" s="133"/>
      <c r="F266" s="133"/>
      <c r="G266" s="132"/>
      <c r="H266" s="132"/>
      <c r="I266" s="132"/>
      <c r="X266" s="81"/>
    </row>
    <row r="267" spans="4:24" ht="14.25" customHeight="1">
      <c r="D267" s="132"/>
      <c r="E267" s="133"/>
      <c r="F267" s="133"/>
      <c r="G267" s="132"/>
      <c r="H267" s="132"/>
      <c r="I267" s="132"/>
      <c r="X267" s="81"/>
    </row>
    <row r="268" spans="4:24" ht="14.25" customHeight="1">
      <c r="D268" s="132"/>
      <c r="E268" s="133"/>
      <c r="F268" s="133"/>
      <c r="G268" s="132"/>
      <c r="H268" s="132"/>
      <c r="I268" s="132"/>
      <c r="X268" s="81"/>
    </row>
    <row r="269" spans="4:24" ht="14.25" customHeight="1">
      <c r="D269" s="132"/>
      <c r="E269" s="133"/>
      <c r="F269" s="133"/>
      <c r="G269" s="132"/>
      <c r="H269" s="132"/>
      <c r="I269" s="132"/>
      <c r="X269" s="81"/>
    </row>
    <row r="270" spans="4:24" ht="14.25" customHeight="1">
      <c r="D270" s="132"/>
      <c r="E270" s="133"/>
      <c r="F270" s="133"/>
      <c r="G270" s="132"/>
      <c r="H270" s="132"/>
      <c r="I270" s="132"/>
      <c r="X270" s="81"/>
    </row>
    <row r="271" spans="4:24" ht="14.25" customHeight="1">
      <c r="D271" s="132"/>
      <c r="E271" s="133"/>
      <c r="F271" s="133"/>
      <c r="G271" s="132"/>
      <c r="H271" s="132"/>
      <c r="I271" s="132"/>
      <c r="X271" s="81"/>
    </row>
    <row r="272" spans="4:24" ht="14.25" customHeight="1">
      <c r="D272" s="132"/>
      <c r="E272" s="133"/>
      <c r="F272" s="133"/>
      <c r="G272" s="132"/>
      <c r="H272" s="132"/>
      <c r="I272" s="132"/>
      <c r="X272" s="81"/>
    </row>
    <row r="273" spans="4:24" ht="14.25" customHeight="1">
      <c r="D273" s="132"/>
      <c r="E273" s="133"/>
      <c r="F273" s="133"/>
      <c r="G273" s="132"/>
      <c r="H273" s="132"/>
      <c r="I273" s="132"/>
      <c r="X273" s="81"/>
    </row>
    <row r="274" spans="4:24" ht="14.25" customHeight="1">
      <c r="D274" s="132"/>
      <c r="E274" s="133"/>
      <c r="F274" s="133"/>
      <c r="G274" s="132"/>
      <c r="H274" s="132"/>
      <c r="I274" s="132"/>
      <c r="X274" s="81"/>
    </row>
    <row r="275" spans="4:24" ht="14.25" customHeight="1">
      <c r="D275" s="132"/>
      <c r="E275" s="133"/>
      <c r="F275" s="133"/>
      <c r="G275" s="132"/>
      <c r="H275" s="132"/>
      <c r="I275" s="132"/>
      <c r="X275" s="81"/>
    </row>
    <row r="276" spans="4:24" ht="14.25" customHeight="1">
      <c r="D276" s="132"/>
      <c r="E276" s="133"/>
      <c r="F276" s="133"/>
      <c r="G276" s="132"/>
      <c r="H276" s="132"/>
      <c r="I276" s="132"/>
      <c r="X276" s="81"/>
    </row>
    <row r="277" spans="4:24" ht="14.25" customHeight="1">
      <c r="D277" s="132"/>
      <c r="E277" s="133"/>
      <c r="F277" s="133"/>
      <c r="G277" s="132"/>
      <c r="H277" s="132"/>
      <c r="I277" s="132"/>
      <c r="X277" s="81"/>
    </row>
    <row r="278" spans="4:24" ht="14.25" customHeight="1">
      <c r="D278" s="132"/>
      <c r="E278" s="133"/>
      <c r="F278" s="133"/>
      <c r="G278" s="132"/>
      <c r="H278" s="132"/>
      <c r="I278" s="132"/>
      <c r="X278" s="81"/>
    </row>
    <row r="279" spans="4:24" ht="14.25" customHeight="1">
      <c r="D279" s="132"/>
      <c r="E279" s="133"/>
      <c r="F279" s="133"/>
      <c r="G279" s="132"/>
      <c r="H279" s="132"/>
      <c r="I279" s="132"/>
      <c r="X279" s="81"/>
    </row>
    <row r="280" spans="4:24" ht="14.25" customHeight="1">
      <c r="D280" s="132"/>
      <c r="E280" s="133"/>
      <c r="F280" s="133"/>
      <c r="G280" s="132"/>
      <c r="H280" s="132"/>
      <c r="I280" s="132"/>
      <c r="X280" s="81"/>
    </row>
    <row r="281" spans="4:24" ht="14.25" customHeight="1">
      <c r="D281" s="132"/>
      <c r="E281" s="133"/>
      <c r="F281" s="133"/>
      <c r="G281" s="132"/>
      <c r="H281" s="132"/>
      <c r="I281" s="132"/>
      <c r="X281" s="81"/>
    </row>
    <row r="282" spans="4:24" ht="14.25" customHeight="1">
      <c r="D282" s="132"/>
      <c r="E282" s="133"/>
      <c r="F282" s="133"/>
      <c r="G282" s="132"/>
      <c r="H282" s="132"/>
      <c r="I282" s="132"/>
      <c r="X282" s="81"/>
    </row>
    <row r="283" spans="4:24" ht="14.25" customHeight="1">
      <c r="D283" s="132"/>
      <c r="E283" s="133"/>
      <c r="F283" s="133"/>
      <c r="G283" s="132"/>
      <c r="H283" s="132"/>
      <c r="I283" s="132"/>
      <c r="X283" s="81"/>
    </row>
    <row r="284" spans="4:24" ht="14.25" customHeight="1">
      <c r="D284" s="132"/>
      <c r="E284" s="133"/>
      <c r="F284" s="133"/>
      <c r="G284" s="132"/>
      <c r="H284" s="132"/>
      <c r="I284" s="132"/>
      <c r="X284" s="81"/>
    </row>
    <row r="285" spans="4:24" ht="14.25" customHeight="1">
      <c r="D285" s="132"/>
      <c r="E285" s="133"/>
      <c r="F285" s="133"/>
      <c r="G285" s="132"/>
      <c r="H285" s="132"/>
      <c r="I285" s="132"/>
      <c r="X285" s="81"/>
    </row>
    <row r="286" spans="4:24" ht="14.25" customHeight="1">
      <c r="D286" s="132"/>
      <c r="E286" s="133"/>
      <c r="F286" s="133"/>
      <c r="G286" s="132"/>
      <c r="H286" s="132"/>
      <c r="I286" s="132"/>
      <c r="X286" s="81"/>
    </row>
    <row r="287" spans="4:24" ht="14.25" customHeight="1">
      <c r="D287" s="132"/>
      <c r="E287" s="133"/>
      <c r="F287" s="133"/>
      <c r="G287" s="132"/>
      <c r="H287" s="132"/>
      <c r="I287" s="132"/>
      <c r="X287" s="81"/>
    </row>
    <row r="288" spans="4:24" ht="14.25" customHeight="1">
      <c r="D288" s="132"/>
      <c r="E288" s="133"/>
      <c r="F288" s="133"/>
      <c r="G288" s="132"/>
      <c r="H288" s="132"/>
      <c r="I288" s="132"/>
      <c r="X288" s="81"/>
    </row>
    <row r="289" spans="4:24" ht="14.25" customHeight="1">
      <c r="D289" s="132"/>
      <c r="E289" s="133"/>
      <c r="F289" s="133"/>
      <c r="G289" s="132"/>
      <c r="H289" s="132"/>
      <c r="I289" s="132"/>
      <c r="X289" s="81"/>
    </row>
    <row r="290" spans="4:24" ht="14.25" customHeight="1">
      <c r="D290" s="132"/>
      <c r="E290" s="133"/>
      <c r="F290" s="133"/>
      <c r="G290" s="132"/>
      <c r="H290" s="132"/>
      <c r="I290" s="132"/>
      <c r="X290" s="81"/>
    </row>
    <row r="291" spans="4:24" ht="14.25" customHeight="1">
      <c r="D291" s="132"/>
      <c r="E291" s="133"/>
      <c r="F291" s="133"/>
      <c r="G291" s="132"/>
      <c r="H291" s="132"/>
      <c r="I291" s="132"/>
      <c r="X291" s="81"/>
    </row>
    <row r="292" spans="4:24" ht="14.25" customHeight="1">
      <c r="D292" s="132"/>
      <c r="E292" s="133"/>
      <c r="F292" s="133"/>
      <c r="G292" s="132"/>
      <c r="H292" s="132"/>
      <c r="I292" s="132"/>
      <c r="X292" s="81"/>
    </row>
    <row r="293" spans="4:24" ht="14.25" customHeight="1">
      <c r="D293" s="132"/>
      <c r="E293" s="133"/>
      <c r="F293" s="133"/>
      <c r="G293" s="132"/>
      <c r="H293" s="132"/>
      <c r="I293" s="132"/>
      <c r="X293" s="81"/>
    </row>
    <row r="294" spans="4:24" ht="14.25" customHeight="1">
      <c r="D294" s="132"/>
      <c r="E294" s="133"/>
      <c r="F294" s="133"/>
      <c r="G294" s="132"/>
      <c r="H294" s="132"/>
      <c r="I294" s="132"/>
      <c r="X294" s="81"/>
    </row>
    <row r="295" spans="4:24" ht="14.25" customHeight="1">
      <c r="D295" s="132"/>
      <c r="E295" s="133"/>
      <c r="F295" s="133"/>
      <c r="G295" s="132"/>
      <c r="H295" s="132"/>
      <c r="I295" s="132"/>
      <c r="X295" s="81"/>
    </row>
    <row r="296" spans="4:24" ht="14.25" customHeight="1">
      <c r="D296" s="132"/>
      <c r="E296" s="133"/>
      <c r="F296" s="133"/>
      <c r="G296" s="132"/>
      <c r="H296" s="132"/>
      <c r="I296" s="132"/>
      <c r="X296" s="81"/>
    </row>
    <row r="297" spans="4:24" ht="14.25" customHeight="1">
      <c r="D297" s="132"/>
      <c r="E297" s="133"/>
      <c r="F297" s="133"/>
      <c r="G297" s="132"/>
      <c r="H297" s="132"/>
      <c r="I297" s="132"/>
      <c r="X297" s="81"/>
    </row>
    <row r="298" spans="4:24" ht="14.25" customHeight="1">
      <c r="D298" s="132"/>
      <c r="E298" s="133"/>
      <c r="F298" s="133"/>
      <c r="G298" s="132"/>
      <c r="H298" s="132"/>
      <c r="I298" s="132"/>
      <c r="X298" s="81"/>
    </row>
    <row r="299" spans="4:24" ht="14.25" customHeight="1">
      <c r="D299" s="132"/>
      <c r="E299" s="133"/>
      <c r="F299" s="133"/>
      <c r="G299" s="132"/>
      <c r="H299" s="132"/>
      <c r="I299" s="132"/>
      <c r="X299" s="81"/>
    </row>
    <row r="300" spans="4:24" ht="14.25" customHeight="1">
      <c r="D300" s="132"/>
      <c r="E300" s="133"/>
      <c r="F300" s="133"/>
      <c r="G300" s="132"/>
      <c r="H300" s="132"/>
      <c r="I300" s="132"/>
      <c r="X300" s="81"/>
    </row>
    <row r="301" spans="4:24" ht="14.25" customHeight="1">
      <c r="D301" s="132"/>
      <c r="E301" s="133"/>
      <c r="F301" s="133"/>
      <c r="G301" s="132"/>
      <c r="H301" s="132"/>
      <c r="I301" s="132"/>
      <c r="X301" s="81"/>
    </row>
    <row r="302" spans="4:24" ht="14.25" customHeight="1">
      <c r="D302" s="132"/>
      <c r="E302" s="133"/>
      <c r="F302" s="133"/>
      <c r="G302" s="132"/>
      <c r="H302" s="132"/>
      <c r="I302" s="132"/>
      <c r="X302" s="81"/>
    </row>
    <row r="303" spans="4:24" ht="14.25" customHeight="1">
      <c r="D303" s="132"/>
      <c r="E303" s="133"/>
      <c r="F303" s="133"/>
      <c r="G303" s="132"/>
      <c r="H303" s="132"/>
      <c r="I303" s="132"/>
      <c r="X303" s="81"/>
    </row>
    <row r="304" spans="4:24" ht="14.25" customHeight="1">
      <c r="D304" s="132"/>
      <c r="E304" s="133"/>
      <c r="F304" s="133"/>
      <c r="G304" s="132"/>
      <c r="H304" s="132"/>
      <c r="I304" s="132"/>
      <c r="X304" s="81"/>
    </row>
    <row r="305" spans="4:24" ht="14.25" customHeight="1">
      <c r="D305" s="132"/>
      <c r="E305" s="133"/>
      <c r="F305" s="133"/>
      <c r="G305" s="132"/>
      <c r="H305" s="132"/>
      <c r="I305" s="132"/>
      <c r="X305" s="81"/>
    </row>
    <row r="306" spans="4:24" ht="14.25" customHeight="1">
      <c r="D306" s="132"/>
      <c r="E306" s="133"/>
      <c r="F306" s="133"/>
      <c r="G306" s="132"/>
      <c r="H306" s="132"/>
      <c r="I306" s="132"/>
      <c r="X306" s="81"/>
    </row>
    <row r="307" spans="4:24" ht="14.25" customHeight="1">
      <c r="D307" s="132"/>
      <c r="E307" s="133"/>
      <c r="F307" s="133"/>
      <c r="G307" s="132"/>
      <c r="H307" s="132"/>
      <c r="I307" s="132"/>
      <c r="X307" s="81"/>
    </row>
    <row r="308" spans="4:24" ht="14.25" customHeight="1">
      <c r="D308" s="132"/>
      <c r="E308" s="133"/>
      <c r="F308" s="133"/>
      <c r="G308" s="132"/>
      <c r="H308" s="132"/>
      <c r="I308" s="132"/>
      <c r="X308" s="81"/>
    </row>
    <row r="309" spans="4:24" ht="14.25" customHeight="1">
      <c r="D309" s="132"/>
      <c r="E309" s="133"/>
      <c r="F309" s="133"/>
      <c r="G309" s="132"/>
      <c r="H309" s="132"/>
      <c r="I309" s="132"/>
      <c r="X309" s="81"/>
    </row>
    <row r="310" spans="4:24" ht="14.25" customHeight="1">
      <c r="D310" s="132"/>
      <c r="E310" s="133"/>
      <c r="F310" s="133"/>
      <c r="G310" s="132"/>
      <c r="H310" s="132"/>
      <c r="I310" s="132"/>
      <c r="X310" s="81"/>
    </row>
    <row r="311" spans="4:24" ht="14.25" customHeight="1">
      <c r="D311" s="132"/>
      <c r="E311" s="133"/>
      <c r="F311" s="133"/>
      <c r="G311" s="132"/>
      <c r="H311" s="132"/>
      <c r="I311" s="132"/>
      <c r="X311" s="81"/>
    </row>
    <row r="312" spans="4:24" ht="14.25" customHeight="1">
      <c r="D312" s="132"/>
      <c r="E312" s="133"/>
      <c r="F312" s="133"/>
      <c r="G312" s="132"/>
      <c r="H312" s="132"/>
      <c r="I312" s="132"/>
      <c r="X312" s="81"/>
    </row>
    <row r="313" spans="4:24" ht="14.25" customHeight="1">
      <c r="D313" s="132"/>
      <c r="E313" s="133"/>
      <c r="F313" s="133"/>
      <c r="G313" s="132"/>
      <c r="H313" s="132"/>
      <c r="I313" s="132"/>
      <c r="X313" s="81"/>
    </row>
    <row r="314" spans="4:24" ht="14.25" customHeight="1">
      <c r="D314" s="132"/>
      <c r="E314" s="133"/>
      <c r="F314" s="133"/>
      <c r="G314" s="132"/>
      <c r="H314" s="132"/>
      <c r="I314" s="132"/>
      <c r="X314" s="81"/>
    </row>
    <row r="315" spans="4:24" ht="14.25" customHeight="1">
      <c r="D315" s="132"/>
      <c r="E315" s="133"/>
      <c r="F315" s="133"/>
      <c r="G315" s="132"/>
      <c r="H315" s="132"/>
      <c r="I315" s="132"/>
      <c r="X315" s="81"/>
    </row>
    <row r="316" spans="4:24" ht="14.25" customHeight="1">
      <c r="D316" s="132"/>
      <c r="E316" s="133"/>
      <c r="F316" s="133"/>
      <c r="G316" s="132"/>
      <c r="H316" s="132"/>
      <c r="I316" s="132"/>
      <c r="X316" s="81"/>
    </row>
    <row r="317" spans="4:24" ht="14.25" customHeight="1">
      <c r="D317" s="132"/>
      <c r="E317" s="133"/>
      <c r="F317" s="133"/>
      <c r="G317" s="132"/>
      <c r="H317" s="132"/>
      <c r="I317" s="132"/>
      <c r="X317" s="81"/>
    </row>
    <row r="318" spans="4:24" ht="14.25" customHeight="1">
      <c r="D318" s="132"/>
      <c r="E318" s="133"/>
      <c r="F318" s="133"/>
      <c r="G318" s="132"/>
      <c r="H318" s="132"/>
      <c r="I318" s="132"/>
      <c r="X318" s="81"/>
    </row>
    <row r="319" spans="4:24" ht="14.25" customHeight="1">
      <c r="D319" s="132"/>
      <c r="E319" s="133"/>
      <c r="F319" s="133"/>
      <c r="G319" s="132"/>
      <c r="H319" s="132"/>
      <c r="I319" s="132"/>
      <c r="X319" s="81"/>
    </row>
    <row r="320" spans="4:24" ht="14.25" customHeight="1">
      <c r="D320" s="132"/>
      <c r="E320" s="133"/>
      <c r="F320" s="133"/>
      <c r="G320" s="132"/>
      <c r="H320" s="132"/>
      <c r="I320" s="132"/>
      <c r="X320" s="81"/>
    </row>
    <row r="321" spans="4:24" ht="14.25" customHeight="1">
      <c r="D321" s="132"/>
      <c r="E321" s="133"/>
      <c r="F321" s="133"/>
      <c r="G321" s="132"/>
      <c r="H321" s="132"/>
      <c r="I321" s="132"/>
      <c r="X321" s="81"/>
    </row>
    <row r="322" spans="4:24" ht="14.25" customHeight="1">
      <c r="D322" s="132"/>
      <c r="E322" s="133"/>
      <c r="F322" s="133"/>
      <c r="G322" s="132"/>
      <c r="H322" s="132"/>
      <c r="I322" s="132"/>
      <c r="X322" s="81"/>
    </row>
    <row r="323" spans="4:24" ht="14.25" customHeight="1">
      <c r="D323" s="132"/>
      <c r="E323" s="133"/>
      <c r="F323" s="133"/>
      <c r="G323" s="132"/>
      <c r="H323" s="132"/>
      <c r="I323" s="132"/>
      <c r="X323" s="81"/>
    </row>
    <row r="324" spans="4:24" ht="14.25" customHeight="1">
      <c r="D324" s="132"/>
      <c r="E324" s="133"/>
      <c r="F324" s="133"/>
      <c r="G324" s="132"/>
      <c r="H324" s="132"/>
      <c r="I324" s="132"/>
      <c r="X324" s="81"/>
    </row>
    <row r="325" spans="4:24" ht="14.25" customHeight="1">
      <c r="D325" s="132"/>
      <c r="E325" s="133"/>
      <c r="F325" s="133"/>
      <c r="G325" s="132"/>
      <c r="H325" s="132"/>
      <c r="I325" s="132"/>
      <c r="X325" s="81"/>
    </row>
    <row r="326" spans="4:24" ht="14.25" customHeight="1">
      <c r="D326" s="132"/>
      <c r="E326" s="133"/>
      <c r="F326" s="133"/>
      <c r="G326" s="132"/>
      <c r="H326" s="132"/>
      <c r="I326" s="132"/>
      <c r="X326" s="81"/>
    </row>
    <row r="327" spans="4:24" ht="14.25" customHeight="1">
      <c r="D327" s="132"/>
      <c r="E327" s="133"/>
      <c r="F327" s="133"/>
      <c r="G327" s="132"/>
      <c r="H327" s="132"/>
      <c r="I327" s="132"/>
      <c r="X327" s="81"/>
    </row>
    <row r="328" spans="4:24" ht="14.25" customHeight="1">
      <c r="D328" s="132"/>
      <c r="E328" s="133"/>
      <c r="F328" s="133"/>
      <c r="G328" s="132"/>
      <c r="H328" s="132"/>
      <c r="I328" s="132"/>
      <c r="X328" s="81"/>
    </row>
    <row r="329" spans="4:24" ht="14.25" customHeight="1">
      <c r="D329" s="132"/>
      <c r="E329" s="133"/>
      <c r="F329" s="133"/>
      <c r="G329" s="132"/>
      <c r="H329" s="132"/>
      <c r="I329" s="132"/>
      <c r="X329" s="81"/>
    </row>
    <row r="330" spans="4:24" ht="14.25" customHeight="1">
      <c r="D330" s="132"/>
      <c r="E330" s="133"/>
      <c r="F330" s="133"/>
      <c r="G330" s="132"/>
      <c r="H330" s="132"/>
      <c r="I330" s="132"/>
      <c r="X330" s="81"/>
    </row>
    <row r="331" spans="4:24" ht="14.25" customHeight="1">
      <c r="D331" s="132"/>
      <c r="E331" s="133"/>
      <c r="F331" s="133"/>
      <c r="G331" s="132"/>
      <c r="H331" s="132"/>
      <c r="I331" s="132"/>
      <c r="X331" s="81"/>
    </row>
    <row r="332" spans="4:24" ht="14.25" customHeight="1">
      <c r="D332" s="132"/>
      <c r="E332" s="133"/>
      <c r="F332" s="133"/>
      <c r="G332" s="132"/>
      <c r="H332" s="132"/>
      <c r="I332" s="132"/>
      <c r="X332" s="81"/>
    </row>
    <row r="333" spans="4:24" ht="14.25" customHeight="1">
      <c r="D333" s="132"/>
      <c r="E333" s="133"/>
      <c r="F333" s="133"/>
      <c r="G333" s="132"/>
      <c r="H333" s="132"/>
      <c r="I333" s="132"/>
      <c r="X333" s="81"/>
    </row>
    <row r="334" spans="4:24" ht="14.25" customHeight="1">
      <c r="D334" s="132"/>
      <c r="E334" s="133"/>
      <c r="F334" s="133"/>
      <c r="G334" s="132"/>
      <c r="H334" s="132"/>
      <c r="I334" s="132"/>
      <c r="X334" s="81"/>
    </row>
    <row r="335" spans="4:24" ht="14.25" customHeight="1">
      <c r="D335" s="132"/>
      <c r="E335" s="133"/>
      <c r="F335" s="133"/>
      <c r="G335" s="132"/>
      <c r="H335" s="132"/>
      <c r="I335" s="132"/>
      <c r="X335" s="81"/>
    </row>
    <row r="336" spans="4:24" ht="14.25" customHeight="1">
      <c r="D336" s="132"/>
      <c r="E336" s="133"/>
      <c r="F336" s="133"/>
      <c r="G336" s="132"/>
      <c r="H336" s="132"/>
      <c r="I336" s="132"/>
      <c r="X336" s="81"/>
    </row>
    <row r="337" spans="4:24" ht="14.25" customHeight="1">
      <c r="D337" s="132"/>
      <c r="E337" s="133"/>
      <c r="F337" s="133"/>
      <c r="G337" s="132"/>
      <c r="H337" s="132"/>
      <c r="I337" s="132"/>
      <c r="X337" s="81"/>
    </row>
    <row r="338" spans="4:24" ht="14.25" customHeight="1">
      <c r="D338" s="132"/>
      <c r="E338" s="133"/>
      <c r="F338" s="133"/>
      <c r="G338" s="132"/>
      <c r="H338" s="132"/>
      <c r="I338" s="132"/>
      <c r="X338" s="81"/>
    </row>
    <row r="339" spans="4:24" ht="14.25" customHeight="1">
      <c r="D339" s="132"/>
      <c r="E339" s="133"/>
      <c r="F339" s="133"/>
      <c r="G339" s="132"/>
      <c r="H339" s="132"/>
      <c r="I339" s="132"/>
      <c r="X339" s="81"/>
    </row>
    <row r="340" spans="4:24" ht="14.25" customHeight="1">
      <c r="D340" s="132"/>
      <c r="E340" s="133"/>
      <c r="F340" s="133"/>
      <c r="G340" s="132"/>
      <c r="H340" s="132"/>
      <c r="I340" s="132"/>
      <c r="X340" s="81"/>
    </row>
    <row r="341" spans="4:24" ht="14.25" customHeight="1">
      <c r="D341" s="132"/>
      <c r="E341" s="133"/>
      <c r="F341" s="133"/>
      <c r="G341" s="132"/>
      <c r="H341" s="132"/>
      <c r="I341" s="132"/>
      <c r="X341" s="81"/>
    </row>
    <row r="342" spans="4:24" ht="14.25" customHeight="1">
      <c r="D342" s="132"/>
      <c r="E342" s="133"/>
      <c r="F342" s="133"/>
      <c r="G342" s="132"/>
      <c r="H342" s="132"/>
      <c r="I342" s="132"/>
      <c r="X342" s="81"/>
    </row>
    <row r="343" spans="4:24" ht="14.25" customHeight="1">
      <c r="D343" s="132"/>
      <c r="E343" s="133"/>
      <c r="F343" s="133"/>
      <c r="G343" s="132"/>
      <c r="H343" s="132"/>
      <c r="I343" s="132"/>
      <c r="X343" s="81"/>
    </row>
    <row r="344" spans="4:24" ht="14.25" customHeight="1">
      <c r="D344" s="132"/>
      <c r="E344" s="133"/>
      <c r="F344" s="133"/>
      <c r="G344" s="132"/>
      <c r="H344" s="132"/>
      <c r="I344" s="132"/>
      <c r="X344" s="81"/>
    </row>
    <row r="345" spans="4:24" ht="14.25" customHeight="1">
      <c r="D345" s="132"/>
      <c r="E345" s="133"/>
      <c r="F345" s="133"/>
      <c r="G345" s="132"/>
      <c r="H345" s="132"/>
      <c r="I345" s="132"/>
      <c r="X345" s="81"/>
    </row>
    <row r="346" spans="4:24" ht="14.25" customHeight="1">
      <c r="D346" s="132"/>
      <c r="E346" s="133"/>
      <c r="F346" s="133"/>
      <c r="G346" s="132"/>
      <c r="H346" s="132"/>
      <c r="I346" s="132"/>
      <c r="X346" s="81"/>
    </row>
    <row r="347" spans="4:24" ht="14.25" customHeight="1">
      <c r="D347" s="132"/>
      <c r="E347" s="133"/>
      <c r="F347" s="133"/>
      <c r="G347" s="132"/>
      <c r="H347" s="132"/>
      <c r="I347" s="132"/>
      <c r="X347" s="81"/>
    </row>
    <row r="348" spans="4:24" ht="14.25" customHeight="1">
      <c r="D348" s="132"/>
      <c r="E348" s="133"/>
      <c r="F348" s="133"/>
      <c r="G348" s="132"/>
      <c r="H348" s="132"/>
      <c r="I348" s="132"/>
      <c r="X348" s="81"/>
    </row>
    <row r="349" spans="4:24" ht="14.25" customHeight="1">
      <c r="D349" s="132"/>
      <c r="E349" s="133"/>
      <c r="F349" s="133"/>
      <c r="G349" s="132"/>
      <c r="H349" s="132"/>
      <c r="I349" s="132"/>
      <c r="X349" s="81"/>
    </row>
    <row r="350" spans="4:24" ht="14.25" customHeight="1">
      <c r="D350" s="132"/>
      <c r="E350" s="133"/>
      <c r="F350" s="133"/>
      <c r="G350" s="132"/>
      <c r="H350" s="132"/>
      <c r="I350" s="132"/>
      <c r="X350" s="81"/>
    </row>
    <row r="351" spans="4:24" ht="14.25" customHeight="1">
      <c r="D351" s="132"/>
      <c r="E351" s="133"/>
      <c r="F351" s="133"/>
      <c r="G351" s="132"/>
      <c r="H351" s="132"/>
      <c r="I351" s="132"/>
      <c r="X351" s="81"/>
    </row>
    <row r="352" spans="4:24" ht="14.25" customHeight="1">
      <c r="D352" s="132"/>
      <c r="E352" s="133"/>
      <c r="F352" s="133"/>
      <c r="G352" s="132"/>
      <c r="H352" s="132"/>
      <c r="I352" s="132"/>
      <c r="X352" s="81"/>
    </row>
    <row r="353" spans="4:24" ht="14.25" customHeight="1">
      <c r="D353" s="132"/>
      <c r="E353" s="133"/>
      <c r="F353" s="133"/>
      <c r="G353" s="132"/>
      <c r="H353" s="132"/>
      <c r="I353" s="132"/>
      <c r="X353" s="81"/>
    </row>
    <row r="354" spans="4:24" ht="14.25" customHeight="1">
      <c r="D354" s="132"/>
      <c r="E354" s="133"/>
      <c r="F354" s="133"/>
      <c r="G354" s="132"/>
      <c r="H354" s="132"/>
      <c r="I354" s="132"/>
      <c r="X354" s="81"/>
    </row>
    <row r="355" spans="4:24" ht="14.25" customHeight="1">
      <c r="D355" s="132"/>
      <c r="E355" s="133"/>
      <c r="F355" s="133"/>
      <c r="G355" s="132"/>
      <c r="H355" s="132"/>
      <c r="I355" s="132"/>
      <c r="X355" s="81"/>
    </row>
    <row r="356" spans="4:24" ht="14.25" customHeight="1">
      <c r="D356" s="132"/>
      <c r="E356" s="133"/>
      <c r="F356" s="133"/>
      <c r="G356" s="132"/>
      <c r="H356" s="132"/>
      <c r="I356" s="132"/>
      <c r="X356" s="81"/>
    </row>
    <row r="357" spans="4:24" ht="14.25" customHeight="1">
      <c r="D357" s="132"/>
      <c r="E357" s="133"/>
      <c r="F357" s="133"/>
      <c r="G357" s="132"/>
      <c r="H357" s="132"/>
      <c r="I357" s="132"/>
      <c r="X357" s="81"/>
    </row>
    <row r="358" spans="4:24" ht="14.25" customHeight="1">
      <c r="D358" s="132"/>
      <c r="E358" s="133"/>
      <c r="F358" s="133"/>
      <c r="G358" s="132"/>
      <c r="H358" s="132"/>
      <c r="I358" s="132"/>
      <c r="X358" s="81"/>
    </row>
    <row r="359" spans="4:24" ht="14.25" customHeight="1">
      <c r="D359" s="132"/>
      <c r="E359" s="133"/>
      <c r="F359" s="133"/>
      <c r="G359" s="132"/>
      <c r="H359" s="132"/>
      <c r="I359" s="132"/>
      <c r="X359" s="81"/>
    </row>
    <row r="360" spans="4:24" ht="14.25" customHeight="1">
      <c r="D360" s="132"/>
      <c r="E360" s="133"/>
      <c r="F360" s="133"/>
      <c r="G360" s="132"/>
      <c r="H360" s="132"/>
      <c r="I360" s="132"/>
      <c r="X360" s="81"/>
    </row>
    <row r="361" spans="4:24" ht="14.25" customHeight="1">
      <c r="D361" s="132"/>
      <c r="E361" s="133"/>
      <c r="F361" s="133"/>
      <c r="G361" s="132"/>
      <c r="H361" s="132"/>
      <c r="I361" s="132"/>
      <c r="X361" s="81"/>
    </row>
    <row r="362" spans="4:24" ht="14.25" customHeight="1">
      <c r="D362" s="132"/>
      <c r="E362" s="133"/>
      <c r="F362" s="133"/>
      <c r="G362" s="132"/>
      <c r="H362" s="132"/>
      <c r="I362" s="132"/>
      <c r="X362" s="81"/>
    </row>
    <row r="363" spans="4:24" ht="14.25" customHeight="1">
      <c r="D363" s="132"/>
      <c r="E363" s="133"/>
      <c r="F363" s="133"/>
      <c r="G363" s="132"/>
      <c r="H363" s="132"/>
      <c r="I363" s="132"/>
      <c r="X363" s="81"/>
    </row>
    <row r="364" spans="4:24" ht="14.25" customHeight="1">
      <c r="D364" s="132"/>
      <c r="E364" s="133"/>
      <c r="F364" s="133"/>
      <c r="G364" s="132"/>
      <c r="H364" s="132"/>
      <c r="I364" s="132"/>
      <c r="X364" s="81"/>
    </row>
    <row r="365" spans="4:24" ht="14.25" customHeight="1">
      <c r="D365" s="132"/>
      <c r="E365" s="133"/>
      <c r="F365" s="133"/>
      <c r="G365" s="132"/>
      <c r="H365" s="132"/>
      <c r="I365" s="132"/>
      <c r="X365" s="81"/>
    </row>
    <row r="366" spans="4:24" ht="14.25" customHeight="1">
      <c r="D366" s="132"/>
      <c r="E366" s="133"/>
      <c r="F366" s="133"/>
      <c r="G366" s="132"/>
      <c r="H366" s="132"/>
      <c r="I366" s="132"/>
      <c r="X366" s="81"/>
    </row>
    <row r="367" spans="4:24" ht="14.25" customHeight="1">
      <c r="D367" s="132"/>
      <c r="E367" s="133"/>
      <c r="F367" s="133"/>
      <c r="G367" s="132"/>
      <c r="H367" s="132"/>
      <c r="I367" s="132"/>
      <c r="X367" s="81"/>
    </row>
    <row r="368" spans="4:24" ht="14.25" customHeight="1">
      <c r="D368" s="132"/>
      <c r="E368" s="133"/>
      <c r="F368" s="133"/>
      <c r="G368" s="132"/>
      <c r="H368" s="132"/>
      <c r="I368" s="132"/>
      <c r="X368" s="81"/>
    </row>
    <row r="369" spans="4:24" ht="14.25" customHeight="1">
      <c r="D369" s="132"/>
      <c r="E369" s="133"/>
      <c r="F369" s="133"/>
      <c r="G369" s="132"/>
      <c r="H369" s="132"/>
      <c r="I369" s="132"/>
      <c r="X369" s="81"/>
    </row>
    <row r="370" spans="4:24" ht="14.25" customHeight="1">
      <c r="D370" s="132"/>
      <c r="E370" s="133"/>
      <c r="F370" s="133"/>
      <c r="G370" s="132"/>
      <c r="H370" s="132"/>
      <c r="I370" s="132"/>
      <c r="X370" s="81"/>
    </row>
    <row r="371" spans="4:24" ht="14.25" customHeight="1">
      <c r="D371" s="132"/>
      <c r="E371" s="133"/>
      <c r="F371" s="133"/>
      <c r="G371" s="132"/>
      <c r="H371" s="132"/>
      <c r="I371" s="132"/>
      <c r="X371" s="81"/>
    </row>
    <row r="372" spans="4:24" ht="14.25" customHeight="1">
      <c r="D372" s="132"/>
      <c r="E372" s="133"/>
      <c r="F372" s="133"/>
      <c r="G372" s="132"/>
      <c r="H372" s="132"/>
      <c r="I372" s="132"/>
      <c r="X372" s="81"/>
    </row>
    <row r="373" spans="4:24" ht="14.25" customHeight="1">
      <c r="D373" s="132"/>
      <c r="E373" s="133"/>
      <c r="F373" s="133"/>
      <c r="G373" s="132"/>
      <c r="H373" s="132"/>
      <c r="I373" s="132"/>
      <c r="X373" s="81"/>
    </row>
    <row r="374" spans="4:24" ht="14.25" customHeight="1">
      <c r="D374" s="132"/>
      <c r="E374" s="133"/>
      <c r="F374" s="133"/>
      <c r="G374" s="132"/>
      <c r="H374" s="132"/>
      <c r="I374" s="132"/>
      <c r="X374" s="81"/>
    </row>
    <row r="375" spans="4:24" ht="14.25" customHeight="1">
      <c r="D375" s="132"/>
      <c r="E375" s="133"/>
      <c r="F375" s="133"/>
      <c r="G375" s="132"/>
      <c r="H375" s="132"/>
      <c r="I375" s="132"/>
      <c r="X375" s="81"/>
    </row>
    <row r="376" spans="4:24" ht="14.25" customHeight="1">
      <c r="D376" s="132"/>
      <c r="E376" s="133"/>
      <c r="F376" s="133"/>
      <c r="G376" s="132"/>
      <c r="H376" s="132"/>
      <c r="I376" s="132"/>
      <c r="X376" s="81"/>
    </row>
    <row r="377" spans="4:24" ht="14.25" customHeight="1">
      <c r="D377" s="132"/>
      <c r="E377" s="133"/>
      <c r="F377" s="133"/>
      <c r="G377" s="132"/>
      <c r="H377" s="132"/>
      <c r="I377" s="132"/>
      <c r="X377" s="81"/>
    </row>
    <row r="378" spans="4:24" ht="14.25" customHeight="1">
      <c r="D378" s="132"/>
      <c r="E378" s="133"/>
      <c r="F378" s="133"/>
      <c r="G378" s="132"/>
      <c r="H378" s="132"/>
      <c r="I378" s="132"/>
      <c r="X378" s="81"/>
    </row>
    <row r="379" spans="4:24" ht="14.25" customHeight="1">
      <c r="D379" s="132"/>
      <c r="E379" s="133"/>
      <c r="F379" s="133"/>
      <c r="G379" s="132"/>
      <c r="H379" s="132"/>
      <c r="I379" s="132"/>
      <c r="X379" s="81"/>
    </row>
    <row r="380" spans="4:24" ht="14.25" customHeight="1">
      <c r="D380" s="132"/>
      <c r="E380" s="133"/>
      <c r="F380" s="133"/>
      <c r="G380" s="132"/>
      <c r="H380" s="132"/>
      <c r="I380" s="132"/>
      <c r="X380" s="81"/>
    </row>
    <row r="381" spans="4:24" ht="14.25" customHeight="1">
      <c r="D381" s="132"/>
      <c r="E381" s="133"/>
      <c r="F381" s="133"/>
      <c r="G381" s="132"/>
      <c r="H381" s="132"/>
      <c r="I381" s="132"/>
      <c r="X381" s="81"/>
    </row>
    <row r="382" spans="4:24" ht="14.25" customHeight="1">
      <c r="D382" s="132"/>
      <c r="E382" s="133"/>
      <c r="F382" s="133"/>
      <c r="G382" s="132"/>
      <c r="H382" s="132"/>
      <c r="I382" s="132"/>
      <c r="X382" s="81"/>
    </row>
    <row r="383" spans="4:24" ht="14.25" customHeight="1">
      <c r="D383" s="132"/>
      <c r="E383" s="133"/>
      <c r="F383" s="133"/>
      <c r="G383" s="132"/>
      <c r="H383" s="132"/>
      <c r="I383" s="132"/>
      <c r="X383" s="81"/>
    </row>
    <row r="384" spans="4:24" ht="14.25" customHeight="1">
      <c r="D384" s="132"/>
      <c r="E384" s="133"/>
      <c r="F384" s="133"/>
      <c r="G384" s="132"/>
      <c r="H384" s="132"/>
      <c r="I384" s="132"/>
      <c r="X384" s="81"/>
    </row>
    <row r="385" spans="4:24" ht="14.25" customHeight="1">
      <c r="D385" s="132"/>
      <c r="E385" s="133"/>
      <c r="F385" s="133"/>
      <c r="G385" s="132"/>
      <c r="H385" s="132"/>
      <c r="I385" s="132"/>
      <c r="X385" s="81"/>
    </row>
    <row r="386" spans="4:24" ht="14.25" customHeight="1">
      <c r="D386" s="132"/>
      <c r="E386" s="133"/>
      <c r="F386" s="133"/>
      <c r="G386" s="132"/>
      <c r="H386" s="132"/>
      <c r="I386" s="132"/>
      <c r="X386" s="81"/>
    </row>
    <row r="387" spans="4:24" ht="14.25" customHeight="1">
      <c r="D387" s="132"/>
      <c r="E387" s="133"/>
      <c r="F387" s="133"/>
      <c r="G387" s="132"/>
      <c r="H387" s="132"/>
      <c r="I387" s="132"/>
      <c r="X387" s="81"/>
    </row>
    <row r="388" spans="4:24" ht="14.25" customHeight="1">
      <c r="D388" s="132"/>
      <c r="E388" s="133"/>
      <c r="F388" s="133"/>
      <c r="G388" s="132"/>
      <c r="H388" s="132"/>
      <c r="I388" s="132"/>
      <c r="X388" s="81"/>
    </row>
    <row r="389" spans="4:24" ht="14.25" customHeight="1">
      <c r="D389" s="132"/>
      <c r="E389" s="133"/>
      <c r="F389" s="133"/>
      <c r="G389" s="132"/>
      <c r="H389" s="132"/>
      <c r="I389" s="132"/>
      <c r="X389" s="81"/>
    </row>
    <row r="390" spans="4:24" ht="14.25" customHeight="1">
      <c r="D390" s="132"/>
      <c r="E390" s="133"/>
      <c r="F390" s="133"/>
      <c r="G390" s="132"/>
      <c r="H390" s="132"/>
      <c r="I390" s="132"/>
      <c r="X390" s="81"/>
    </row>
    <row r="391" spans="4:24" ht="14.25" customHeight="1">
      <c r="D391" s="132"/>
      <c r="E391" s="133"/>
      <c r="F391" s="133"/>
      <c r="G391" s="132"/>
      <c r="H391" s="132"/>
      <c r="I391" s="132"/>
      <c r="X391" s="81"/>
    </row>
    <row r="392" spans="4:24" ht="14.25" customHeight="1">
      <c r="D392" s="132"/>
      <c r="E392" s="133"/>
      <c r="F392" s="133"/>
      <c r="G392" s="132"/>
      <c r="H392" s="132"/>
      <c r="I392" s="132"/>
      <c r="X392" s="81"/>
    </row>
    <row r="393" spans="4:24" ht="14.25" customHeight="1">
      <c r="D393" s="132"/>
      <c r="E393" s="133"/>
      <c r="F393" s="133"/>
      <c r="G393" s="132"/>
      <c r="H393" s="132"/>
      <c r="I393" s="132"/>
      <c r="X393" s="81"/>
    </row>
    <row r="394" spans="4:24" ht="14.25" customHeight="1">
      <c r="D394" s="132"/>
      <c r="E394" s="133"/>
      <c r="F394" s="133"/>
      <c r="G394" s="132"/>
      <c r="H394" s="132"/>
      <c r="I394" s="132"/>
      <c r="X394" s="81"/>
    </row>
    <row r="395" spans="4:24" ht="14.25" customHeight="1">
      <c r="D395" s="132"/>
      <c r="E395" s="133"/>
      <c r="F395" s="133"/>
      <c r="G395" s="132"/>
      <c r="H395" s="132"/>
      <c r="I395" s="132"/>
      <c r="X395" s="81"/>
    </row>
    <row r="396" spans="4:24" ht="14.25" customHeight="1">
      <c r="D396" s="132"/>
      <c r="E396" s="133"/>
      <c r="F396" s="133"/>
      <c r="G396" s="132"/>
      <c r="H396" s="132"/>
      <c r="I396" s="132"/>
      <c r="X396" s="81"/>
    </row>
    <row r="397" spans="4:24" ht="14.25" customHeight="1">
      <c r="D397" s="132"/>
      <c r="E397" s="133"/>
      <c r="F397" s="133"/>
      <c r="G397" s="132"/>
      <c r="H397" s="132"/>
      <c r="I397" s="132"/>
      <c r="X397" s="81"/>
    </row>
    <row r="398" spans="4:24" ht="14.25" customHeight="1">
      <c r="D398" s="132"/>
      <c r="E398" s="133"/>
      <c r="F398" s="133"/>
      <c r="G398" s="132"/>
      <c r="H398" s="132"/>
      <c r="I398" s="132"/>
      <c r="X398" s="81"/>
    </row>
    <row r="399" spans="4:24" ht="14.25" customHeight="1">
      <c r="D399" s="132"/>
      <c r="E399" s="133"/>
      <c r="F399" s="133"/>
      <c r="G399" s="132"/>
      <c r="H399" s="132"/>
      <c r="I399" s="132"/>
      <c r="X399" s="81"/>
    </row>
    <row r="400" spans="4:24" ht="14.25" customHeight="1">
      <c r="D400" s="132"/>
      <c r="E400" s="133"/>
      <c r="F400" s="133"/>
      <c r="G400" s="132"/>
      <c r="H400" s="132"/>
      <c r="I400" s="132"/>
      <c r="X400" s="81"/>
    </row>
    <row r="401" spans="4:24" ht="14.25" customHeight="1">
      <c r="D401" s="132"/>
      <c r="E401" s="133"/>
      <c r="F401" s="133"/>
      <c r="G401" s="132"/>
      <c r="H401" s="132"/>
      <c r="I401" s="132"/>
      <c r="X401" s="81"/>
    </row>
    <row r="402" spans="4:24" ht="14.25" customHeight="1">
      <c r="D402" s="132"/>
      <c r="E402" s="133"/>
      <c r="F402" s="133"/>
      <c r="G402" s="132"/>
      <c r="H402" s="132"/>
      <c r="I402" s="132"/>
      <c r="X402" s="81"/>
    </row>
    <row r="403" spans="4:24" ht="14.25" customHeight="1">
      <c r="D403" s="132"/>
      <c r="E403" s="133"/>
      <c r="F403" s="133"/>
      <c r="G403" s="132"/>
      <c r="H403" s="132"/>
      <c r="I403" s="132"/>
      <c r="X403" s="81"/>
    </row>
    <row r="404" spans="4:24" ht="14.25" customHeight="1">
      <c r="D404" s="132"/>
      <c r="E404" s="133"/>
      <c r="F404" s="133"/>
      <c r="G404" s="132"/>
      <c r="H404" s="132"/>
      <c r="I404" s="132"/>
      <c r="X404" s="81"/>
    </row>
    <row r="405" spans="4:24" ht="14.25" customHeight="1">
      <c r="D405" s="132"/>
      <c r="E405" s="133"/>
      <c r="F405" s="133"/>
      <c r="G405" s="132"/>
      <c r="H405" s="132"/>
      <c r="I405" s="132"/>
      <c r="X405" s="81"/>
    </row>
    <row r="406" spans="4:24" ht="14.25" customHeight="1">
      <c r="D406" s="132"/>
      <c r="E406" s="133"/>
      <c r="F406" s="133"/>
      <c r="G406" s="132"/>
      <c r="H406" s="132"/>
      <c r="I406" s="132"/>
      <c r="X406" s="81"/>
    </row>
    <row r="407" spans="4:24" ht="14.25" customHeight="1">
      <c r="D407" s="132"/>
      <c r="E407" s="133"/>
      <c r="F407" s="133"/>
      <c r="G407" s="132"/>
      <c r="H407" s="132"/>
      <c r="I407" s="132"/>
      <c r="X407" s="81"/>
    </row>
    <row r="408" spans="4:24" ht="14.25" customHeight="1">
      <c r="D408" s="132"/>
      <c r="E408" s="133"/>
      <c r="F408" s="133"/>
      <c r="G408" s="132"/>
      <c r="H408" s="132"/>
      <c r="I408" s="132"/>
      <c r="X408" s="81"/>
    </row>
    <row r="409" spans="4:24" ht="14.25" customHeight="1">
      <c r="D409" s="132"/>
      <c r="E409" s="133"/>
      <c r="F409" s="133"/>
      <c r="G409" s="132"/>
      <c r="H409" s="132"/>
      <c r="I409" s="132"/>
      <c r="X409" s="81"/>
    </row>
    <row r="410" spans="4:24" ht="14.25" customHeight="1">
      <c r="D410" s="132"/>
      <c r="E410" s="133"/>
      <c r="F410" s="133"/>
      <c r="G410" s="132"/>
      <c r="H410" s="132"/>
      <c r="I410" s="132"/>
      <c r="X410" s="81"/>
    </row>
    <row r="411" spans="4:24" ht="14.25" customHeight="1">
      <c r="D411" s="132"/>
      <c r="E411" s="133"/>
      <c r="F411" s="133"/>
      <c r="G411" s="132"/>
      <c r="H411" s="132"/>
      <c r="I411" s="132"/>
      <c r="X411" s="81"/>
    </row>
    <row r="412" spans="4:24" ht="14.25" customHeight="1">
      <c r="D412" s="132"/>
      <c r="E412" s="133"/>
      <c r="F412" s="133"/>
      <c r="G412" s="132"/>
      <c r="H412" s="132"/>
      <c r="I412" s="132"/>
      <c r="X412" s="81"/>
    </row>
    <row r="413" spans="4:24" ht="14.25" customHeight="1">
      <c r="D413" s="132"/>
      <c r="E413" s="133"/>
      <c r="F413" s="133"/>
      <c r="G413" s="132"/>
      <c r="H413" s="132"/>
      <c r="I413" s="132"/>
      <c r="X413" s="81"/>
    </row>
    <row r="414" spans="4:24" ht="14.25" customHeight="1">
      <c r="D414" s="132"/>
      <c r="E414" s="133"/>
      <c r="F414" s="133"/>
      <c r="G414" s="132"/>
      <c r="H414" s="132"/>
      <c r="I414" s="132"/>
      <c r="X414" s="81"/>
    </row>
    <row r="415" spans="4:24" ht="14.25" customHeight="1">
      <c r="D415" s="132"/>
      <c r="E415" s="133"/>
      <c r="F415" s="133"/>
      <c r="G415" s="132"/>
      <c r="H415" s="132"/>
      <c r="I415" s="132"/>
      <c r="X415" s="81"/>
    </row>
    <row r="416" spans="4:24" ht="14.25" customHeight="1">
      <c r="D416" s="132"/>
      <c r="E416" s="133"/>
      <c r="F416" s="133"/>
      <c r="G416" s="132"/>
      <c r="H416" s="132"/>
      <c r="I416" s="132"/>
      <c r="X416" s="81"/>
    </row>
    <row r="417" spans="4:24" ht="14.25" customHeight="1">
      <c r="D417" s="132"/>
      <c r="E417" s="133"/>
      <c r="F417" s="133"/>
      <c r="G417" s="132"/>
      <c r="H417" s="132"/>
      <c r="I417" s="132"/>
      <c r="X417" s="81"/>
    </row>
    <row r="418" spans="4:24" ht="14.25" customHeight="1">
      <c r="D418" s="132"/>
      <c r="E418" s="133"/>
      <c r="F418" s="133"/>
      <c r="G418" s="132"/>
      <c r="H418" s="132"/>
      <c r="I418" s="132"/>
      <c r="X418" s="81"/>
    </row>
    <row r="419" spans="4:24" ht="14.25" customHeight="1">
      <c r="D419" s="132"/>
      <c r="E419" s="133"/>
      <c r="F419" s="133"/>
      <c r="G419" s="132"/>
      <c r="H419" s="132"/>
      <c r="I419" s="132"/>
      <c r="X419" s="81"/>
    </row>
    <row r="420" spans="4:24" ht="14.25" customHeight="1">
      <c r="D420" s="132"/>
      <c r="E420" s="133"/>
      <c r="F420" s="133"/>
      <c r="G420" s="132"/>
      <c r="H420" s="132"/>
      <c r="I420" s="132"/>
      <c r="X420" s="81"/>
    </row>
    <row r="421" spans="4:24" ht="14.25" customHeight="1">
      <c r="D421" s="132"/>
      <c r="E421" s="133"/>
      <c r="F421" s="133"/>
      <c r="G421" s="132"/>
      <c r="H421" s="132"/>
      <c r="I421" s="132"/>
      <c r="X421" s="81"/>
    </row>
    <row r="422" spans="4:24" ht="14.25" customHeight="1">
      <c r="D422" s="132"/>
      <c r="E422" s="133"/>
      <c r="F422" s="133"/>
      <c r="G422" s="132"/>
      <c r="H422" s="132"/>
      <c r="I422" s="132"/>
      <c r="X422" s="81"/>
    </row>
    <row r="423" spans="4:24" ht="14.25" customHeight="1">
      <c r="D423" s="132"/>
      <c r="E423" s="133"/>
      <c r="F423" s="133"/>
      <c r="G423" s="132"/>
      <c r="H423" s="132"/>
      <c r="I423" s="132"/>
      <c r="X423" s="81"/>
    </row>
    <row r="424" spans="4:24" ht="14.25" customHeight="1">
      <c r="D424" s="132"/>
      <c r="E424" s="133"/>
      <c r="F424" s="133"/>
      <c r="G424" s="132"/>
      <c r="H424" s="132"/>
      <c r="I424" s="132"/>
      <c r="X424" s="81"/>
    </row>
    <row r="425" spans="4:24" ht="14.25" customHeight="1">
      <c r="D425" s="132"/>
      <c r="E425" s="133"/>
      <c r="F425" s="133"/>
      <c r="G425" s="132"/>
      <c r="H425" s="132"/>
      <c r="I425" s="132"/>
      <c r="X425" s="81"/>
    </row>
    <row r="426" spans="4:24" ht="14.25" customHeight="1">
      <c r="D426" s="132"/>
      <c r="E426" s="133"/>
      <c r="F426" s="133"/>
      <c r="G426" s="132"/>
      <c r="H426" s="132"/>
      <c r="I426" s="132"/>
      <c r="X426" s="81"/>
    </row>
    <row r="427" spans="4:24" ht="14.25" customHeight="1">
      <c r="D427" s="132"/>
      <c r="E427" s="133"/>
      <c r="F427" s="133"/>
      <c r="G427" s="132"/>
      <c r="H427" s="132"/>
      <c r="I427" s="132"/>
      <c r="X427" s="81"/>
    </row>
    <row r="428" spans="4:24" ht="14.25" customHeight="1">
      <c r="D428" s="132"/>
      <c r="E428" s="133"/>
      <c r="F428" s="133"/>
      <c r="G428" s="132"/>
      <c r="H428" s="132"/>
      <c r="I428" s="132"/>
      <c r="X428" s="81"/>
    </row>
    <row r="429" spans="4:24" ht="14.25" customHeight="1">
      <c r="D429" s="132"/>
      <c r="E429" s="133"/>
      <c r="F429" s="133"/>
      <c r="G429" s="132"/>
      <c r="H429" s="132"/>
      <c r="I429" s="132"/>
      <c r="X429" s="81"/>
    </row>
    <row r="430" spans="4:24" ht="14.25" customHeight="1">
      <c r="D430" s="132"/>
      <c r="E430" s="133"/>
      <c r="F430" s="133"/>
      <c r="G430" s="132"/>
      <c r="H430" s="132"/>
      <c r="I430" s="132"/>
      <c r="X430" s="81"/>
    </row>
    <row r="431" spans="4:24" ht="14.25" customHeight="1">
      <c r="D431" s="132"/>
      <c r="E431" s="133"/>
      <c r="F431" s="133"/>
      <c r="G431" s="132"/>
      <c r="H431" s="132"/>
      <c r="I431" s="132"/>
      <c r="X431" s="81"/>
    </row>
    <row r="432" spans="4:24" ht="14.25" customHeight="1">
      <c r="D432" s="132"/>
      <c r="E432" s="133"/>
      <c r="F432" s="133"/>
      <c r="G432" s="132"/>
      <c r="H432" s="132"/>
      <c r="I432" s="132"/>
      <c r="X432" s="81"/>
    </row>
    <row r="433" spans="4:24" ht="14.25" customHeight="1">
      <c r="D433" s="132"/>
      <c r="E433" s="133"/>
      <c r="F433" s="133"/>
      <c r="G433" s="132"/>
      <c r="H433" s="132"/>
      <c r="I433" s="132"/>
      <c r="X433" s="81"/>
    </row>
    <row r="434" spans="4:24" ht="14.25" customHeight="1">
      <c r="D434" s="132"/>
      <c r="E434" s="133"/>
      <c r="F434" s="133"/>
      <c r="G434" s="132"/>
      <c r="H434" s="132"/>
      <c r="I434" s="132"/>
      <c r="X434" s="81"/>
    </row>
    <row r="435" spans="4:24" ht="14.25" customHeight="1">
      <c r="D435" s="132"/>
      <c r="E435" s="133"/>
      <c r="F435" s="133"/>
      <c r="G435" s="132"/>
      <c r="H435" s="132"/>
      <c r="I435" s="132"/>
      <c r="X435" s="81"/>
    </row>
    <row r="436" spans="4:24" ht="14.25" customHeight="1">
      <c r="D436" s="132"/>
      <c r="E436" s="133"/>
      <c r="F436" s="133"/>
      <c r="G436" s="132"/>
      <c r="H436" s="132"/>
      <c r="I436" s="132"/>
      <c r="X436" s="81"/>
    </row>
    <row r="437" spans="4:24" ht="14.25" customHeight="1">
      <c r="D437" s="132"/>
      <c r="E437" s="133"/>
      <c r="F437" s="133"/>
      <c r="G437" s="132"/>
      <c r="H437" s="132"/>
      <c r="I437" s="132"/>
      <c r="X437" s="81"/>
    </row>
    <row r="438" spans="4:24" ht="14.25" customHeight="1">
      <c r="D438" s="132"/>
      <c r="E438" s="133"/>
      <c r="F438" s="133"/>
      <c r="G438" s="132"/>
      <c r="H438" s="132"/>
      <c r="I438" s="132"/>
      <c r="X438" s="81"/>
    </row>
    <row r="439" spans="4:24" ht="14.25" customHeight="1">
      <c r="D439" s="132"/>
      <c r="E439" s="133"/>
      <c r="F439" s="133"/>
      <c r="G439" s="132"/>
      <c r="H439" s="132"/>
      <c r="I439" s="132"/>
      <c r="X439" s="81"/>
    </row>
    <row r="440" spans="4:24" ht="14.25" customHeight="1">
      <c r="D440" s="132"/>
      <c r="E440" s="133"/>
      <c r="F440" s="133"/>
      <c r="G440" s="132"/>
      <c r="H440" s="132"/>
      <c r="I440" s="132"/>
      <c r="X440" s="81"/>
    </row>
    <row r="441" spans="4:24" ht="14.25" customHeight="1">
      <c r="D441" s="132"/>
      <c r="E441" s="133"/>
      <c r="F441" s="133"/>
      <c r="G441" s="132"/>
      <c r="H441" s="132"/>
      <c r="I441" s="132"/>
      <c r="X441" s="81"/>
    </row>
    <row r="442" spans="4:24" ht="14.25" customHeight="1">
      <c r="D442" s="132"/>
      <c r="E442" s="133"/>
      <c r="F442" s="133"/>
      <c r="G442" s="132"/>
      <c r="H442" s="132"/>
      <c r="I442" s="132"/>
      <c r="X442" s="81"/>
    </row>
    <row r="443" spans="4:24" ht="14.25" customHeight="1">
      <c r="D443" s="132"/>
      <c r="E443" s="133"/>
      <c r="F443" s="133"/>
      <c r="G443" s="132"/>
      <c r="H443" s="132"/>
      <c r="I443" s="132"/>
      <c r="X443" s="81"/>
    </row>
    <row r="444" spans="4:24" ht="14.25" customHeight="1">
      <c r="D444" s="132"/>
      <c r="E444" s="133"/>
      <c r="F444" s="133"/>
      <c r="G444" s="132"/>
      <c r="H444" s="132"/>
      <c r="I444" s="132"/>
      <c r="X444" s="81"/>
    </row>
    <row r="445" spans="4:24" ht="14.25" customHeight="1">
      <c r="D445" s="132"/>
      <c r="E445" s="133"/>
      <c r="F445" s="133"/>
      <c r="G445" s="132"/>
      <c r="H445" s="132"/>
      <c r="I445" s="132"/>
      <c r="X445" s="81"/>
    </row>
    <row r="446" spans="4:24" ht="14.25" customHeight="1">
      <c r="D446" s="132"/>
      <c r="E446" s="133"/>
      <c r="F446" s="133"/>
      <c r="G446" s="132"/>
      <c r="H446" s="132"/>
      <c r="I446" s="132"/>
      <c r="X446" s="81"/>
    </row>
    <row r="447" spans="4:24" ht="14.25" customHeight="1">
      <c r="D447" s="132"/>
      <c r="E447" s="133"/>
      <c r="F447" s="133"/>
      <c r="G447" s="132"/>
      <c r="H447" s="132"/>
      <c r="I447" s="132"/>
      <c r="X447" s="81"/>
    </row>
    <row r="448" spans="4:24" ht="14.25" customHeight="1">
      <c r="D448" s="132"/>
      <c r="E448" s="133"/>
      <c r="F448" s="133"/>
      <c r="G448" s="132"/>
      <c r="H448" s="132"/>
      <c r="I448" s="132"/>
      <c r="X448" s="81"/>
    </row>
    <row r="449" spans="4:24" ht="14.25" customHeight="1">
      <c r="D449" s="132"/>
      <c r="E449" s="133"/>
      <c r="F449" s="133"/>
      <c r="G449" s="132"/>
      <c r="H449" s="132"/>
      <c r="I449" s="132"/>
      <c r="X449" s="81"/>
    </row>
    <row r="450" spans="4:24" ht="14.25" customHeight="1">
      <c r="D450" s="132"/>
      <c r="E450" s="133"/>
      <c r="F450" s="133"/>
      <c r="G450" s="132"/>
      <c r="H450" s="132"/>
      <c r="I450" s="132"/>
      <c r="X450" s="81"/>
    </row>
    <row r="451" spans="4:24" ht="14.25" customHeight="1">
      <c r="D451" s="132"/>
      <c r="E451" s="133"/>
      <c r="F451" s="133"/>
      <c r="G451" s="132"/>
      <c r="H451" s="132"/>
      <c r="I451" s="132"/>
      <c r="X451" s="81"/>
    </row>
    <row r="452" spans="4:24" ht="14.25" customHeight="1">
      <c r="D452" s="132"/>
      <c r="E452" s="133"/>
      <c r="F452" s="133"/>
      <c r="G452" s="132"/>
      <c r="H452" s="132"/>
      <c r="I452" s="132"/>
      <c r="X452" s="81"/>
    </row>
    <row r="453" spans="4:24" ht="14.25" customHeight="1">
      <c r="D453" s="132"/>
      <c r="E453" s="133"/>
      <c r="F453" s="133"/>
      <c r="G453" s="132"/>
      <c r="H453" s="132"/>
      <c r="I453" s="132"/>
      <c r="X453" s="81"/>
    </row>
    <row r="454" spans="4:24" ht="14.25" customHeight="1">
      <c r="D454" s="132"/>
      <c r="E454" s="133"/>
      <c r="F454" s="133"/>
      <c r="G454" s="132"/>
      <c r="H454" s="132"/>
      <c r="I454" s="132"/>
      <c r="X454" s="81"/>
    </row>
    <row r="455" spans="4:24" ht="14.25" customHeight="1">
      <c r="D455" s="132"/>
      <c r="E455" s="133"/>
      <c r="F455" s="133"/>
      <c r="G455" s="132"/>
      <c r="H455" s="132"/>
      <c r="I455" s="132"/>
      <c r="X455" s="81"/>
    </row>
    <row r="456" spans="4:24" ht="14.25" customHeight="1">
      <c r="D456" s="132"/>
      <c r="E456" s="133"/>
      <c r="F456" s="133"/>
      <c r="G456" s="132"/>
      <c r="H456" s="132"/>
      <c r="I456" s="132"/>
      <c r="X456" s="81"/>
    </row>
    <row r="457" spans="4:24" ht="14.25" customHeight="1">
      <c r="D457" s="132"/>
      <c r="E457" s="133"/>
      <c r="F457" s="133"/>
      <c r="G457" s="132"/>
      <c r="H457" s="132"/>
      <c r="I457" s="132"/>
      <c r="X457" s="81"/>
    </row>
    <row r="458" spans="4:24" ht="14.25" customHeight="1">
      <c r="D458" s="132"/>
      <c r="E458" s="133"/>
      <c r="F458" s="133"/>
      <c r="G458" s="132"/>
      <c r="H458" s="132"/>
      <c r="I458" s="132"/>
      <c r="X458" s="81"/>
    </row>
    <row r="459" spans="4:24" ht="14.25" customHeight="1">
      <c r="D459" s="132"/>
      <c r="E459" s="133"/>
      <c r="F459" s="133"/>
      <c r="G459" s="132"/>
      <c r="H459" s="132"/>
      <c r="I459" s="132"/>
      <c r="X459" s="81"/>
    </row>
    <row r="460" spans="4:24" ht="14.25" customHeight="1">
      <c r="D460" s="132"/>
      <c r="E460" s="133"/>
      <c r="F460" s="133"/>
      <c r="G460" s="132"/>
      <c r="H460" s="132"/>
      <c r="I460" s="132"/>
      <c r="X460" s="81"/>
    </row>
    <row r="461" spans="4:24" ht="14.25" customHeight="1">
      <c r="D461" s="132"/>
      <c r="E461" s="133"/>
      <c r="F461" s="133"/>
      <c r="G461" s="132"/>
      <c r="H461" s="132"/>
      <c r="I461" s="132"/>
      <c r="X461" s="81"/>
    </row>
    <row r="462" spans="4:24" ht="14.25" customHeight="1">
      <c r="D462" s="132"/>
      <c r="E462" s="133"/>
      <c r="F462" s="133"/>
      <c r="G462" s="132"/>
      <c r="H462" s="132"/>
      <c r="I462" s="132"/>
      <c r="X462" s="81"/>
    </row>
    <row r="463" spans="4:24" ht="14.25" customHeight="1">
      <c r="D463" s="132"/>
      <c r="E463" s="133"/>
      <c r="F463" s="133"/>
      <c r="G463" s="132"/>
      <c r="H463" s="132"/>
      <c r="I463" s="132"/>
      <c r="X463" s="81"/>
    </row>
    <row r="464" spans="4:24" ht="14.25" customHeight="1">
      <c r="D464" s="132"/>
      <c r="E464" s="133"/>
      <c r="F464" s="133"/>
      <c r="G464" s="132"/>
      <c r="H464" s="132"/>
      <c r="I464" s="132"/>
      <c r="X464" s="81"/>
    </row>
    <row r="465" spans="4:24" ht="14.25" customHeight="1">
      <c r="D465" s="132"/>
      <c r="E465" s="133"/>
      <c r="F465" s="133"/>
      <c r="G465" s="132"/>
      <c r="H465" s="132"/>
      <c r="I465" s="132"/>
      <c r="X465" s="81"/>
    </row>
    <row r="466" spans="4:24" ht="14.25" customHeight="1">
      <c r="D466" s="132"/>
      <c r="E466" s="133"/>
      <c r="F466" s="133"/>
      <c r="G466" s="132"/>
      <c r="H466" s="132"/>
      <c r="I466" s="132"/>
      <c r="X466" s="81"/>
    </row>
    <row r="467" spans="4:24" ht="14.25" customHeight="1">
      <c r="D467" s="132"/>
      <c r="E467" s="133"/>
      <c r="F467" s="133"/>
      <c r="G467" s="132"/>
      <c r="H467" s="132"/>
      <c r="I467" s="132"/>
      <c r="X467" s="81"/>
    </row>
    <row r="468" spans="4:24" ht="14.25" customHeight="1">
      <c r="D468" s="132"/>
      <c r="E468" s="133"/>
      <c r="F468" s="133"/>
      <c r="G468" s="132"/>
      <c r="H468" s="132"/>
      <c r="I468" s="132"/>
      <c r="X468" s="81"/>
    </row>
    <row r="469" spans="4:24" ht="14.25" customHeight="1">
      <c r="D469" s="132"/>
      <c r="E469" s="133"/>
      <c r="F469" s="133"/>
      <c r="G469" s="132"/>
      <c r="H469" s="132"/>
      <c r="I469" s="132"/>
      <c r="X469" s="81"/>
    </row>
    <row r="470" spans="4:24" ht="14.25" customHeight="1">
      <c r="D470" s="132"/>
      <c r="E470" s="133"/>
      <c r="F470" s="133"/>
      <c r="G470" s="132"/>
      <c r="H470" s="132"/>
      <c r="I470" s="132"/>
      <c r="X470" s="81"/>
    </row>
    <row r="471" spans="4:24" ht="14.25" customHeight="1">
      <c r="D471" s="132"/>
      <c r="E471" s="133"/>
      <c r="F471" s="133"/>
      <c r="G471" s="132"/>
      <c r="H471" s="132"/>
      <c r="I471" s="132"/>
      <c r="X471" s="81"/>
    </row>
    <row r="472" spans="4:24" ht="14.25" customHeight="1">
      <c r="D472" s="132"/>
      <c r="E472" s="133"/>
      <c r="F472" s="133"/>
      <c r="G472" s="132"/>
      <c r="H472" s="132"/>
      <c r="I472" s="132"/>
      <c r="X472" s="81"/>
    </row>
    <row r="473" spans="4:24" ht="14.25" customHeight="1">
      <c r="D473" s="132"/>
      <c r="E473" s="133"/>
      <c r="F473" s="133"/>
      <c r="G473" s="132"/>
      <c r="H473" s="132"/>
      <c r="I473" s="132"/>
      <c r="X473" s="81"/>
    </row>
    <row r="474" spans="4:24" ht="14.25" customHeight="1">
      <c r="D474" s="132"/>
      <c r="E474" s="133"/>
      <c r="F474" s="133"/>
      <c r="G474" s="132"/>
      <c r="H474" s="132"/>
      <c r="I474" s="132"/>
      <c r="X474" s="81"/>
    </row>
    <row r="475" spans="4:24" ht="14.25" customHeight="1">
      <c r="D475" s="132"/>
      <c r="E475" s="133"/>
      <c r="F475" s="133"/>
      <c r="G475" s="132"/>
      <c r="H475" s="132"/>
      <c r="I475" s="132"/>
      <c r="X475" s="81"/>
    </row>
    <row r="476" spans="4:24" ht="14.25" customHeight="1">
      <c r="D476" s="132"/>
      <c r="E476" s="133"/>
      <c r="F476" s="133"/>
      <c r="G476" s="132"/>
      <c r="H476" s="132"/>
      <c r="I476" s="132"/>
      <c r="X476" s="81"/>
    </row>
    <row r="477" spans="4:24" ht="14.25" customHeight="1">
      <c r="D477" s="132"/>
      <c r="E477" s="133"/>
      <c r="F477" s="133"/>
      <c r="G477" s="132"/>
      <c r="H477" s="132"/>
      <c r="I477" s="132"/>
      <c r="X477" s="81"/>
    </row>
    <row r="478" spans="4:24" ht="14.25" customHeight="1">
      <c r="D478" s="132"/>
      <c r="E478" s="133"/>
      <c r="F478" s="133"/>
      <c r="G478" s="132"/>
      <c r="H478" s="132"/>
      <c r="I478" s="132"/>
      <c r="X478" s="81"/>
    </row>
    <row r="479" spans="4:24" ht="14.25" customHeight="1">
      <c r="D479" s="132"/>
      <c r="E479" s="133"/>
      <c r="F479" s="133"/>
      <c r="G479" s="132"/>
      <c r="H479" s="132"/>
      <c r="I479" s="132"/>
      <c r="X479" s="81"/>
    </row>
    <row r="480" spans="4:24" ht="14.25" customHeight="1">
      <c r="D480" s="132"/>
      <c r="E480" s="133"/>
      <c r="F480" s="133"/>
      <c r="G480" s="132"/>
      <c r="H480" s="132"/>
      <c r="I480" s="132"/>
      <c r="X480" s="81"/>
    </row>
    <row r="481" spans="4:24" ht="14.25" customHeight="1">
      <c r="D481" s="132"/>
      <c r="E481" s="133"/>
      <c r="F481" s="133"/>
      <c r="G481" s="132"/>
      <c r="H481" s="132"/>
      <c r="I481" s="132"/>
      <c r="X481" s="81"/>
    </row>
    <row r="482" spans="4:24" ht="14.25" customHeight="1">
      <c r="D482" s="132"/>
      <c r="E482" s="133"/>
      <c r="F482" s="133"/>
      <c r="G482" s="132"/>
      <c r="H482" s="132"/>
      <c r="I482" s="132"/>
      <c r="X482" s="81"/>
    </row>
    <row r="483" spans="4:24" ht="14.25" customHeight="1">
      <c r="D483" s="132"/>
      <c r="E483" s="133"/>
      <c r="F483" s="133"/>
      <c r="G483" s="132"/>
      <c r="H483" s="132"/>
      <c r="I483" s="132"/>
      <c r="X483" s="81"/>
    </row>
    <row r="484" spans="4:24" ht="14.25" customHeight="1">
      <c r="D484" s="132"/>
      <c r="E484" s="133"/>
      <c r="F484" s="133"/>
      <c r="G484" s="132"/>
      <c r="H484" s="132"/>
      <c r="I484" s="132"/>
      <c r="X484" s="81"/>
    </row>
    <row r="485" spans="4:24" ht="14.25" customHeight="1">
      <c r="D485" s="132"/>
      <c r="E485" s="133"/>
      <c r="F485" s="133"/>
      <c r="G485" s="132"/>
      <c r="H485" s="132"/>
      <c r="I485" s="132"/>
      <c r="X485" s="81"/>
    </row>
    <row r="486" spans="4:24" ht="14.25" customHeight="1">
      <c r="D486" s="132"/>
      <c r="E486" s="133"/>
      <c r="F486" s="133"/>
      <c r="G486" s="132"/>
      <c r="H486" s="132"/>
      <c r="I486" s="132"/>
      <c r="X486" s="81"/>
    </row>
    <row r="487" spans="4:24" ht="14.25" customHeight="1">
      <c r="D487" s="132"/>
      <c r="E487" s="133"/>
      <c r="F487" s="133"/>
      <c r="G487" s="132"/>
      <c r="H487" s="132"/>
      <c r="I487" s="132"/>
      <c r="X487" s="81"/>
    </row>
    <row r="488" spans="4:24" ht="14.25" customHeight="1">
      <c r="D488" s="132"/>
      <c r="E488" s="133"/>
      <c r="F488" s="133"/>
      <c r="G488" s="132"/>
      <c r="H488" s="132"/>
      <c r="I488" s="132"/>
      <c r="X488" s="81"/>
    </row>
    <row r="489" spans="4:24" ht="14.25" customHeight="1">
      <c r="D489" s="132"/>
      <c r="E489" s="133"/>
      <c r="F489" s="133"/>
      <c r="G489" s="132"/>
      <c r="H489" s="132"/>
      <c r="I489" s="132"/>
      <c r="X489" s="81"/>
    </row>
    <row r="490" spans="4:24" ht="14.25" customHeight="1">
      <c r="D490" s="132"/>
      <c r="E490" s="133"/>
      <c r="F490" s="133"/>
      <c r="G490" s="132"/>
      <c r="H490" s="132"/>
      <c r="I490" s="132"/>
      <c r="X490" s="81"/>
    </row>
    <row r="491" spans="4:24" ht="14.25" customHeight="1">
      <c r="D491" s="132"/>
      <c r="E491" s="133"/>
      <c r="F491" s="133"/>
      <c r="G491" s="132"/>
      <c r="H491" s="132"/>
      <c r="I491" s="132"/>
      <c r="X491" s="81"/>
    </row>
    <row r="492" spans="4:24" ht="14.25" customHeight="1">
      <c r="D492" s="132"/>
      <c r="E492" s="133"/>
      <c r="F492" s="133"/>
      <c r="G492" s="132"/>
      <c r="H492" s="132"/>
      <c r="I492" s="132"/>
      <c r="X492" s="81"/>
    </row>
    <row r="493" spans="4:24" ht="14.25" customHeight="1">
      <c r="D493" s="132"/>
      <c r="E493" s="133"/>
      <c r="F493" s="133"/>
      <c r="G493" s="132"/>
      <c r="H493" s="132"/>
      <c r="I493" s="132"/>
      <c r="X493" s="81"/>
    </row>
    <row r="494" spans="4:24" ht="14.25" customHeight="1">
      <c r="D494" s="132"/>
      <c r="E494" s="133"/>
      <c r="F494" s="133"/>
      <c r="G494" s="132"/>
      <c r="H494" s="132"/>
      <c r="I494" s="132"/>
      <c r="X494" s="81"/>
    </row>
    <row r="495" spans="4:24" ht="14.25" customHeight="1">
      <c r="D495" s="132"/>
      <c r="E495" s="133"/>
      <c r="F495" s="133"/>
      <c r="G495" s="132"/>
      <c r="H495" s="132"/>
      <c r="I495" s="132"/>
      <c r="X495" s="81"/>
    </row>
    <row r="496" spans="4:24" ht="14.25" customHeight="1">
      <c r="D496" s="132"/>
      <c r="E496" s="133"/>
      <c r="F496" s="133"/>
      <c r="G496" s="132"/>
      <c r="H496" s="132"/>
      <c r="I496" s="132"/>
      <c r="X496" s="81"/>
    </row>
    <row r="497" spans="4:24" ht="14.25" customHeight="1">
      <c r="D497" s="132"/>
      <c r="E497" s="133"/>
      <c r="F497" s="133"/>
      <c r="G497" s="132"/>
      <c r="H497" s="132"/>
      <c r="I497" s="132"/>
      <c r="X497" s="81"/>
    </row>
    <row r="498" spans="4:24" ht="14.25" customHeight="1">
      <c r="D498" s="132"/>
      <c r="E498" s="133"/>
      <c r="F498" s="133"/>
      <c r="G498" s="132"/>
      <c r="H498" s="132"/>
      <c r="I498" s="132"/>
      <c r="X498" s="81"/>
    </row>
    <row r="499" spans="4:24" ht="14.25" customHeight="1">
      <c r="D499" s="132"/>
      <c r="E499" s="133"/>
      <c r="F499" s="133"/>
      <c r="G499" s="132"/>
      <c r="H499" s="132"/>
      <c r="I499" s="132"/>
      <c r="X499" s="81"/>
    </row>
    <row r="500" spans="4:24" ht="14.25" customHeight="1">
      <c r="D500" s="132"/>
      <c r="E500" s="133"/>
      <c r="F500" s="133"/>
      <c r="G500" s="132"/>
      <c r="H500" s="132"/>
      <c r="I500" s="132"/>
      <c r="X500" s="81"/>
    </row>
    <row r="501" spans="4:24" ht="14.25" customHeight="1">
      <c r="D501" s="132"/>
      <c r="E501" s="133"/>
      <c r="F501" s="133"/>
      <c r="G501" s="132"/>
      <c r="H501" s="132"/>
      <c r="I501" s="132"/>
      <c r="X501" s="81"/>
    </row>
    <row r="502" spans="4:24" ht="14.25" customHeight="1">
      <c r="D502" s="132"/>
      <c r="E502" s="133"/>
      <c r="F502" s="133"/>
      <c r="G502" s="132"/>
      <c r="H502" s="132"/>
      <c r="I502" s="132"/>
      <c r="X502" s="81"/>
    </row>
    <row r="503" spans="4:24" ht="14.25" customHeight="1">
      <c r="D503" s="132"/>
      <c r="E503" s="133"/>
      <c r="F503" s="133"/>
      <c r="G503" s="132"/>
      <c r="H503" s="132"/>
      <c r="I503" s="132"/>
      <c r="X503" s="81"/>
    </row>
    <row r="504" spans="4:24" ht="14.25" customHeight="1">
      <c r="D504" s="132"/>
      <c r="E504" s="133"/>
      <c r="F504" s="133"/>
      <c r="G504" s="132"/>
      <c r="H504" s="132"/>
      <c r="I504" s="132"/>
      <c r="X504" s="81"/>
    </row>
    <row r="505" spans="4:24" ht="14.25" customHeight="1">
      <c r="D505" s="132"/>
      <c r="E505" s="133"/>
      <c r="F505" s="133"/>
      <c r="G505" s="132"/>
      <c r="H505" s="132"/>
      <c r="I505" s="132"/>
      <c r="X505" s="81"/>
    </row>
    <row r="506" spans="4:24" ht="14.25" customHeight="1">
      <c r="D506" s="132"/>
      <c r="E506" s="133"/>
      <c r="F506" s="133"/>
      <c r="G506" s="132"/>
      <c r="H506" s="132"/>
      <c r="I506" s="132"/>
      <c r="X506" s="81"/>
    </row>
    <row r="507" spans="4:24" ht="14.25" customHeight="1">
      <c r="D507" s="132"/>
      <c r="E507" s="133"/>
      <c r="F507" s="133"/>
      <c r="G507" s="132"/>
      <c r="H507" s="132"/>
      <c r="I507" s="132"/>
      <c r="X507" s="81"/>
    </row>
    <row r="508" spans="4:24" ht="14.25" customHeight="1">
      <c r="D508" s="132"/>
      <c r="E508" s="133"/>
      <c r="F508" s="133"/>
      <c r="G508" s="132"/>
      <c r="H508" s="132"/>
      <c r="I508" s="132"/>
      <c r="X508" s="81"/>
    </row>
    <row r="509" spans="4:24" ht="14.25" customHeight="1">
      <c r="D509" s="132"/>
      <c r="E509" s="133"/>
      <c r="F509" s="133"/>
      <c r="G509" s="132"/>
      <c r="H509" s="132"/>
      <c r="I509" s="132"/>
      <c r="X509" s="81"/>
    </row>
    <row r="510" spans="4:24" ht="14.25" customHeight="1">
      <c r="D510" s="132"/>
      <c r="E510" s="133"/>
      <c r="F510" s="133"/>
      <c r="G510" s="132"/>
      <c r="H510" s="132"/>
      <c r="I510" s="132"/>
      <c r="X510" s="81"/>
    </row>
    <row r="511" spans="4:24" ht="14.25" customHeight="1">
      <c r="D511" s="132"/>
      <c r="E511" s="133"/>
      <c r="F511" s="133"/>
      <c r="G511" s="132"/>
      <c r="H511" s="132"/>
      <c r="I511" s="132"/>
      <c r="X511" s="81"/>
    </row>
    <row r="512" spans="4:24" ht="14.25" customHeight="1">
      <c r="D512" s="132"/>
      <c r="E512" s="133"/>
      <c r="F512" s="133"/>
      <c r="G512" s="132"/>
      <c r="H512" s="132"/>
      <c r="I512" s="132"/>
      <c r="X512" s="81"/>
    </row>
    <row r="513" spans="4:24" ht="14.25" customHeight="1">
      <c r="D513" s="132"/>
      <c r="E513" s="133"/>
      <c r="F513" s="133"/>
      <c r="G513" s="132"/>
      <c r="H513" s="132"/>
      <c r="I513" s="132"/>
      <c r="X513" s="81"/>
    </row>
    <row r="514" spans="4:24" ht="14.25" customHeight="1">
      <c r="D514" s="132"/>
      <c r="E514" s="133"/>
      <c r="F514" s="133"/>
      <c r="G514" s="132"/>
      <c r="H514" s="132"/>
      <c r="I514" s="132"/>
      <c r="X514" s="81"/>
    </row>
    <row r="515" spans="4:24" ht="14.25" customHeight="1">
      <c r="D515" s="132"/>
      <c r="E515" s="133"/>
      <c r="F515" s="133"/>
      <c r="G515" s="132"/>
      <c r="H515" s="132"/>
      <c r="I515" s="132"/>
      <c r="X515" s="81"/>
    </row>
    <row r="516" spans="4:24" ht="14.25" customHeight="1">
      <c r="D516" s="132"/>
      <c r="E516" s="133"/>
      <c r="F516" s="133"/>
      <c r="G516" s="132"/>
      <c r="H516" s="132"/>
      <c r="I516" s="132"/>
      <c r="X516" s="81"/>
    </row>
    <row r="517" spans="4:24" ht="14.25" customHeight="1">
      <c r="D517" s="132"/>
      <c r="E517" s="133"/>
      <c r="F517" s="133"/>
      <c r="G517" s="132"/>
      <c r="H517" s="132"/>
      <c r="I517" s="132"/>
      <c r="X517" s="81"/>
    </row>
    <row r="518" spans="4:24" ht="14.25" customHeight="1">
      <c r="D518" s="132"/>
      <c r="E518" s="133"/>
      <c r="F518" s="133"/>
      <c r="G518" s="132"/>
      <c r="H518" s="132"/>
      <c r="I518" s="132"/>
      <c r="X518" s="81"/>
    </row>
    <row r="519" spans="4:24" ht="14.25" customHeight="1">
      <c r="D519" s="132"/>
      <c r="E519" s="133"/>
      <c r="F519" s="133"/>
      <c r="G519" s="132"/>
      <c r="H519" s="132"/>
      <c r="I519" s="132"/>
      <c r="X519" s="81"/>
    </row>
    <row r="520" spans="4:24" ht="14.25" customHeight="1">
      <c r="D520" s="132"/>
      <c r="E520" s="133"/>
      <c r="F520" s="133"/>
      <c r="G520" s="132"/>
      <c r="H520" s="132"/>
      <c r="I520" s="132"/>
      <c r="X520" s="81"/>
    </row>
    <row r="521" spans="4:24" ht="14.25" customHeight="1">
      <c r="D521" s="132"/>
      <c r="E521" s="133"/>
      <c r="F521" s="133"/>
      <c r="G521" s="132"/>
      <c r="H521" s="132"/>
      <c r="I521" s="132"/>
      <c r="X521" s="81"/>
    </row>
    <row r="522" spans="4:24" ht="14.25" customHeight="1">
      <c r="D522" s="132"/>
      <c r="E522" s="133"/>
      <c r="F522" s="133"/>
      <c r="G522" s="132"/>
      <c r="H522" s="132"/>
      <c r="I522" s="132"/>
      <c r="X522" s="81"/>
    </row>
    <row r="523" spans="4:24" ht="14.25" customHeight="1">
      <c r="D523" s="132"/>
      <c r="E523" s="133"/>
      <c r="F523" s="133"/>
      <c r="G523" s="132"/>
      <c r="H523" s="132"/>
      <c r="I523" s="132"/>
      <c r="X523" s="81"/>
    </row>
    <row r="524" spans="4:24" ht="14.25" customHeight="1">
      <c r="D524" s="132"/>
      <c r="E524" s="133"/>
      <c r="F524" s="133"/>
      <c r="G524" s="132"/>
      <c r="H524" s="132"/>
      <c r="I524" s="132"/>
      <c r="X524" s="81"/>
    </row>
    <row r="525" spans="4:24" ht="14.25" customHeight="1">
      <c r="D525" s="132"/>
      <c r="E525" s="133"/>
      <c r="F525" s="133"/>
      <c r="G525" s="132"/>
      <c r="H525" s="132"/>
      <c r="I525" s="132"/>
      <c r="X525" s="81"/>
    </row>
    <row r="526" spans="4:24" ht="14.25" customHeight="1">
      <c r="D526" s="132"/>
      <c r="E526" s="133"/>
      <c r="F526" s="133"/>
      <c r="G526" s="132"/>
      <c r="H526" s="132"/>
      <c r="I526" s="132"/>
      <c r="X526" s="81"/>
    </row>
    <row r="527" spans="4:24" ht="14.25" customHeight="1">
      <c r="D527" s="132"/>
      <c r="E527" s="133"/>
      <c r="F527" s="133"/>
      <c r="G527" s="132"/>
      <c r="H527" s="132"/>
      <c r="I527" s="132"/>
      <c r="X527" s="81"/>
    </row>
    <row r="528" spans="4:24" ht="14.25" customHeight="1">
      <c r="D528" s="132"/>
      <c r="E528" s="133"/>
      <c r="F528" s="133"/>
      <c r="G528" s="132"/>
      <c r="H528" s="132"/>
      <c r="I528" s="132"/>
      <c r="X528" s="81"/>
    </row>
    <row r="529" spans="4:24" ht="14.25" customHeight="1">
      <c r="D529" s="132"/>
      <c r="E529" s="133"/>
      <c r="F529" s="133"/>
      <c r="G529" s="132"/>
      <c r="H529" s="132"/>
      <c r="I529" s="132"/>
      <c r="X529" s="81"/>
    </row>
    <row r="530" spans="4:24" ht="14.25" customHeight="1">
      <c r="D530" s="132"/>
      <c r="E530" s="133"/>
      <c r="F530" s="133"/>
      <c r="G530" s="132"/>
      <c r="H530" s="132"/>
      <c r="I530" s="132"/>
      <c r="X530" s="81"/>
    </row>
    <row r="531" spans="4:24" ht="14.25" customHeight="1">
      <c r="D531" s="132"/>
      <c r="E531" s="133"/>
      <c r="F531" s="133"/>
      <c r="G531" s="132"/>
      <c r="H531" s="132"/>
      <c r="I531" s="132"/>
      <c r="X531" s="81"/>
    </row>
    <row r="532" spans="4:24" ht="14.25" customHeight="1">
      <c r="D532" s="132"/>
      <c r="E532" s="133"/>
      <c r="F532" s="133"/>
      <c r="G532" s="132"/>
      <c r="H532" s="132"/>
      <c r="I532" s="132"/>
      <c r="X532" s="81"/>
    </row>
    <row r="533" spans="4:24" ht="14.25" customHeight="1">
      <c r="D533" s="132"/>
      <c r="E533" s="133"/>
      <c r="F533" s="133"/>
      <c r="G533" s="132"/>
      <c r="H533" s="132"/>
      <c r="I533" s="132"/>
      <c r="X533" s="81"/>
    </row>
    <row r="534" spans="4:24" ht="14.25" customHeight="1">
      <c r="D534" s="132"/>
      <c r="E534" s="133"/>
      <c r="F534" s="133"/>
      <c r="G534" s="132"/>
      <c r="H534" s="132"/>
      <c r="I534" s="132"/>
      <c r="X534" s="81"/>
    </row>
    <row r="535" spans="4:24" ht="14.25" customHeight="1">
      <c r="D535" s="132"/>
      <c r="E535" s="133"/>
      <c r="F535" s="133"/>
      <c r="G535" s="132"/>
      <c r="H535" s="132"/>
      <c r="I535" s="132"/>
      <c r="X535" s="81"/>
    </row>
    <row r="536" spans="4:24" ht="14.25" customHeight="1">
      <c r="D536" s="132"/>
      <c r="E536" s="133"/>
      <c r="F536" s="133"/>
      <c r="G536" s="132"/>
      <c r="H536" s="132"/>
      <c r="I536" s="132"/>
      <c r="X536" s="81"/>
    </row>
    <row r="537" spans="4:24" ht="14.25" customHeight="1">
      <c r="D537" s="132"/>
      <c r="E537" s="133"/>
      <c r="F537" s="133"/>
      <c r="G537" s="132"/>
      <c r="H537" s="132"/>
      <c r="I537" s="132"/>
      <c r="X537" s="81"/>
    </row>
    <row r="538" spans="4:24" ht="14.25" customHeight="1">
      <c r="D538" s="132"/>
      <c r="E538" s="133"/>
      <c r="F538" s="133"/>
      <c r="G538" s="132"/>
      <c r="H538" s="132"/>
      <c r="I538" s="132"/>
      <c r="X538" s="81"/>
    </row>
    <row r="539" spans="4:24" ht="14.25" customHeight="1">
      <c r="D539" s="132"/>
      <c r="E539" s="133"/>
      <c r="F539" s="133"/>
      <c r="G539" s="132"/>
      <c r="H539" s="132"/>
      <c r="I539" s="132"/>
      <c r="X539" s="81"/>
    </row>
    <row r="540" spans="4:24" ht="14.25" customHeight="1">
      <c r="D540" s="132"/>
      <c r="E540" s="133"/>
      <c r="F540" s="133"/>
      <c r="G540" s="132"/>
      <c r="H540" s="132"/>
      <c r="I540" s="132"/>
      <c r="X540" s="81"/>
    </row>
    <row r="541" spans="4:24" ht="14.25" customHeight="1">
      <c r="D541" s="132"/>
      <c r="E541" s="133"/>
      <c r="F541" s="133"/>
      <c r="G541" s="132"/>
      <c r="H541" s="132"/>
      <c r="I541" s="132"/>
      <c r="X541" s="81"/>
    </row>
    <row r="542" spans="4:24" ht="14.25" customHeight="1">
      <c r="D542" s="132"/>
      <c r="E542" s="133"/>
      <c r="F542" s="133"/>
      <c r="G542" s="132"/>
      <c r="H542" s="132"/>
      <c r="I542" s="132"/>
      <c r="X542" s="81"/>
    </row>
    <row r="543" spans="4:24" ht="14.25" customHeight="1">
      <c r="D543" s="132"/>
      <c r="E543" s="133"/>
      <c r="F543" s="133"/>
      <c r="G543" s="132"/>
      <c r="H543" s="132"/>
      <c r="I543" s="132"/>
      <c r="X543" s="81"/>
    </row>
    <row r="544" spans="4:24" ht="14.25" customHeight="1">
      <c r="D544" s="132"/>
      <c r="E544" s="133"/>
      <c r="F544" s="133"/>
      <c r="G544" s="132"/>
      <c r="H544" s="132"/>
      <c r="I544" s="132"/>
      <c r="X544" s="81"/>
    </row>
    <row r="545" spans="4:24" ht="14.25" customHeight="1">
      <c r="D545" s="132"/>
      <c r="E545" s="133"/>
      <c r="F545" s="133"/>
      <c r="G545" s="132"/>
      <c r="H545" s="132"/>
      <c r="I545" s="132"/>
      <c r="X545" s="81"/>
    </row>
    <row r="546" spans="4:24" ht="14.25" customHeight="1">
      <c r="D546" s="132"/>
      <c r="E546" s="133"/>
      <c r="F546" s="133"/>
      <c r="G546" s="132"/>
      <c r="H546" s="132"/>
      <c r="I546" s="132"/>
      <c r="X546" s="81"/>
    </row>
    <row r="547" spans="4:24" ht="14.25" customHeight="1">
      <c r="D547" s="132"/>
      <c r="E547" s="133"/>
      <c r="F547" s="133"/>
      <c r="G547" s="132"/>
      <c r="H547" s="132"/>
      <c r="I547" s="132"/>
      <c r="X547" s="81"/>
    </row>
    <row r="548" spans="4:24" ht="14.25" customHeight="1">
      <c r="D548" s="132"/>
      <c r="E548" s="133"/>
      <c r="F548" s="133"/>
      <c r="G548" s="132"/>
      <c r="H548" s="132"/>
      <c r="I548" s="132"/>
      <c r="X548" s="81"/>
    </row>
    <row r="549" spans="4:24" ht="14.25" customHeight="1">
      <c r="D549" s="132"/>
      <c r="E549" s="133"/>
      <c r="F549" s="133"/>
      <c r="G549" s="132"/>
      <c r="H549" s="132"/>
      <c r="I549" s="132"/>
      <c r="X549" s="81"/>
    </row>
    <row r="550" spans="4:24" ht="14.25" customHeight="1">
      <c r="D550" s="132"/>
      <c r="E550" s="133"/>
      <c r="F550" s="133"/>
      <c r="G550" s="132"/>
      <c r="H550" s="132"/>
      <c r="I550" s="132"/>
      <c r="X550" s="81"/>
    </row>
    <row r="551" spans="4:24" ht="14.25" customHeight="1">
      <c r="D551" s="132"/>
      <c r="E551" s="133"/>
      <c r="F551" s="133"/>
      <c r="G551" s="132"/>
      <c r="H551" s="132"/>
      <c r="I551" s="132"/>
      <c r="X551" s="81"/>
    </row>
    <row r="552" spans="4:24" ht="14.25" customHeight="1">
      <c r="D552" s="132"/>
      <c r="E552" s="133"/>
      <c r="F552" s="133"/>
      <c r="G552" s="132"/>
      <c r="H552" s="132"/>
      <c r="I552" s="132"/>
      <c r="X552" s="81"/>
    </row>
    <row r="553" spans="4:24" ht="14.25" customHeight="1">
      <c r="D553" s="132"/>
      <c r="E553" s="133"/>
      <c r="F553" s="133"/>
      <c r="G553" s="132"/>
      <c r="H553" s="132"/>
      <c r="I553" s="132"/>
      <c r="X553" s="81"/>
    </row>
    <row r="554" spans="4:24" ht="14.25" customHeight="1">
      <c r="D554" s="132"/>
      <c r="E554" s="133"/>
      <c r="F554" s="133"/>
      <c r="G554" s="132"/>
      <c r="H554" s="132"/>
      <c r="I554" s="132"/>
      <c r="X554" s="81"/>
    </row>
    <row r="555" spans="4:24" ht="14.25" customHeight="1">
      <c r="D555" s="132"/>
      <c r="E555" s="133"/>
      <c r="F555" s="133"/>
      <c r="G555" s="132"/>
      <c r="H555" s="132"/>
      <c r="I555" s="132"/>
      <c r="X555" s="81"/>
    </row>
    <row r="556" spans="4:24" ht="14.25" customHeight="1">
      <c r="D556" s="132"/>
      <c r="E556" s="133"/>
      <c r="F556" s="133"/>
      <c r="G556" s="132"/>
      <c r="H556" s="132"/>
      <c r="I556" s="132"/>
      <c r="X556" s="81"/>
    </row>
    <row r="557" spans="4:24" ht="14.25" customHeight="1">
      <c r="D557" s="132"/>
      <c r="E557" s="133"/>
      <c r="F557" s="133"/>
      <c r="G557" s="132"/>
      <c r="H557" s="132"/>
      <c r="I557" s="132"/>
      <c r="X557" s="81"/>
    </row>
    <row r="558" spans="4:24" ht="14.25" customHeight="1">
      <c r="D558" s="132"/>
      <c r="E558" s="133"/>
      <c r="F558" s="133"/>
      <c r="G558" s="132"/>
      <c r="H558" s="132"/>
      <c r="I558" s="132"/>
      <c r="X558" s="81"/>
    </row>
    <row r="559" spans="4:24" ht="14.25" customHeight="1">
      <c r="D559" s="132"/>
      <c r="E559" s="133"/>
      <c r="F559" s="133"/>
      <c r="G559" s="132"/>
      <c r="H559" s="132"/>
      <c r="I559" s="132"/>
      <c r="X559" s="81"/>
    </row>
    <row r="560" spans="4:24" ht="14.25" customHeight="1">
      <c r="D560" s="132"/>
      <c r="E560" s="133"/>
      <c r="F560" s="133"/>
      <c r="G560" s="132"/>
      <c r="H560" s="132"/>
      <c r="I560" s="132"/>
      <c r="X560" s="81"/>
    </row>
    <row r="561" spans="4:24" ht="14.25" customHeight="1">
      <c r="D561" s="132"/>
      <c r="E561" s="133"/>
      <c r="F561" s="133"/>
      <c r="G561" s="132"/>
      <c r="H561" s="132"/>
      <c r="I561" s="132"/>
      <c r="X561" s="81"/>
    </row>
    <row r="562" spans="4:24" ht="14.25" customHeight="1">
      <c r="D562" s="132"/>
      <c r="E562" s="133"/>
      <c r="F562" s="133"/>
      <c r="G562" s="132"/>
      <c r="H562" s="132"/>
      <c r="I562" s="132"/>
      <c r="X562" s="81"/>
    </row>
    <row r="563" spans="4:24" ht="14.25" customHeight="1">
      <c r="D563" s="132"/>
      <c r="E563" s="133"/>
      <c r="F563" s="133"/>
      <c r="G563" s="132"/>
      <c r="H563" s="132"/>
      <c r="I563" s="132"/>
      <c r="X563" s="81"/>
    </row>
    <row r="564" spans="4:24" ht="14.25" customHeight="1">
      <c r="D564" s="132"/>
      <c r="E564" s="133"/>
      <c r="F564" s="133"/>
      <c r="G564" s="132"/>
      <c r="H564" s="132"/>
      <c r="I564" s="132"/>
      <c r="X564" s="81"/>
    </row>
    <row r="565" spans="4:24" ht="14.25" customHeight="1">
      <c r="D565" s="132"/>
      <c r="E565" s="133"/>
      <c r="F565" s="133"/>
      <c r="G565" s="132"/>
      <c r="H565" s="132"/>
      <c r="I565" s="132"/>
      <c r="X565" s="81"/>
    </row>
    <row r="566" spans="4:24" ht="14.25" customHeight="1">
      <c r="D566" s="132"/>
      <c r="E566" s="133"/>
      <c r="F566" s="133"/>
      <c r="G566" s="132"/>
      <c r="H566" s="132"/>
      <c r="I566" s="132"/>
      <c r="X566" s="81"/>
    </row>
    <row r="567" spans="4:24" ht="14.25" customHeight="1">
      <c r="D567" s="132"/>
      <c r="E567" s="133"/>
      <c r="F567" s="133"/>
      <c r="G567" s="132"/>
      <c r="H567" s="132"/>
      <c r="I567" s="132"/>
      <c r="X567" s="81"/>
    </row>
    <row r="568" spans="4:24" ht="14.25" customHeight="1">
      <c r="D568" s="132"/>
      <c r="E568" s="133"/>
      <c r="F568" s="133"/>
      <c r="G568" s="132"/>
      <c r="H568" s="132"/>
      <c r="I568" s="132"/>
      <c r="X568" s="81"/>
    </row>
    <row r="569" spans="4:24" ht="14.25" customHeight="1">
      <c r="D569" s="132"/>
      <c r="E569" s="133"/>
      <c r="F569" s="133"/>
      <c r="G569" s="132"/>
      <c r="H569" s="132"/>
      <c r="I569" s="132"/>
      <c r="X569" s="81"/>
    </row>
    <row r="570" spans="4:24" ht="14.25" customHeight="1">
      <c r="D570" s="132"/>
      <c r="E570" s="133"/>
      <c r="F570" s="133"/>
      <c r="G570" s="132"/>
      <c r="H570" s="132"/>
      <c r="I570" s="132"/>
      <c r="X570" s="81"/>
    </row>
    <row r="571" spans="4:24" ht="14.25" customHeight="1">
      <c r="D571" s="132"/>
      <c r="E571" s="133"/>
      <c r="F571" s="133"/>
      <c r="G571" s="132"/>
      <c r="H571" s="132"/>
      <c r="I571" s="132"/>
      <c r="X571" s="81"/>
    </row>
    <row r="572" spans="4:24" ht="14.25" customHeight="1">
      <c r="D572" s="132"/>
      <c r="E572" s="133"/>
      <c r="F572" s="133"/>
      <c r="G572" s="132"/>
      <c r="H572" s="132"/>
      <c r="I572" s="132"/>
      <c r="X572" s="81"/>
    </row>
    <row r="573" spans="4:24" ht="14.25" customHeight="1">
      <c r="D573" s="132"/>
      <c r="E573" s="133"/>
      <c r="F573" s="133"/>
      <c r="G573" s="132"/>
      <c r="H573" s="132"/>
      <c r="I573" s="132"/>
      <c r="X573" s="81"/>
    </row>
    <row r="574" spans="4:24" ht="14.25" customHeight="1">
      <c r="D574" s="132"/>
      <c r="E574" s="133"/>
      <c r="F574" s="133"/>
      <c r="G574" s="132"/>
      <c r="H574" s="132"/>
      <c r="I574" s="132"/>
      <c r="X574" s="81"/>
    </row>
    <row r="575" spans="4:24" ht="14.25" customHeight="1">
      <c r="D575" s="132"/>
      <c r="E575" s="133"/>
      <c r="F575" s="133"/>
      <c r="G575" s="132"/>
      <c r="H575" s="132"/>
      <c r="I575" s="132"/>
      <c r="X575" s="81"/>
    </row>
    <row r="576" spans="4:24" ht="14.25" customHeight="1">
      <c r="D576" s="132"/>
      <c r="E576" s="133"/>
      <c r="F576" s="133"/>
      <c r="G576" s="132"/>
      <c r="H576" s="132"/>
      <c r="I576" s="132"/>
      <c r="X576" s="81"/>
    </row>
    <row r="577" spans="4:24" ht="14.25" customHeight="1">
      <c r="D577" s="132"/>
      <c r="E577" s="133"/>
      <c r="F577" s="133"/>
      <c r="G577" s="132"/>
      <c r="H577" s="132"/>
      <c r="I577" s="132"/>
      <c r="X577" s="81"/>
    </row>
    <row r="578" spans="4:24" ht="14.25" customHeight="1">
      <c r="D578" s="132"/>
      <c r="E578" s="133"/>
      <c r="F578" s="133"/>
      <c r="G578" s="132"/>
      <c r="H578" s="132"/>
      <c r="I578" s="132"/>
      <c r="X578" s="81"/>
    </row>
    <row r="579" spans="4:24" ht="14.25" customHeight="1">
      <c r="D579" s="132"/>
      <c r="E579" s="133"/>
      <c r="F579" s="133"/>
      <c r="G579" s="132"/>
      <c r="H579" s="132"/>
      <c r="I579" s="132"/>
      <c r="X579" s="81"/>
    </row>
    <row r="580" spans="4:24" ht="14.25" customHeight="1">
      <c r="D580" s="132"/>
      <c r="E580" s="133"/>
      <c r="F580" s="133"/>
      <c r="G580" s="132"/>
      <c r="H580" s="132"/>
      <c r="I580" s="132"/>
      <c r="X580" s="81"/>
    </row>
    <row r="581" spans="4:24" ht="14.25" customHeight="1">
      <c r="D581" s="132"/>
      <c r="E581" s="133"/>
      <c r="F581" s="133"/>
      <c r="G581" s="132"/>
      <c r="H581" s="132"/>
      <c r="I581" s="132"/>
      <c r="X581" s="81"/>
    </row>
    <row r="582" spans="4:24" ht="14.25" customHeight="1">
      <c r="D582" s="132"/>
      <c r="E582" s="133"/>
      <c r="F582" s="133"/>
      <c r="G582" s="132"/>
      <c r="H582" s="132"/>
      <c r="I582" s="132"/>
      <c r="X582" s="81"/>
    </row>
    <row r="583" spans="4:24" ht="14.25" customHeight="1">
      <c r="D583" s="132"/>
      <c r="E583" s="133"/>
      <c r="F583" s="133"/>
      <c r="G583" s="132"/>
      <c r="H583" s="132"/>
      <c r="I583" s="132"/>
      <c r="X583" s="81"/>
    </row>
    <row r="584" spans="4:24" ht="14.25" customHeight="1">
      <c r="D584" s="132"/>
      <c r="E584" s="133"/>
      <c r="F584" s="133"/>
      <c r="G584" s="132"/>
      <c r="H584" s="132"/>
      <c r="I584" s="132"/>
      <c r="X584" s="81"/>
    </row>
    <row r="585" spans="4:24" ht="14.25" customHeight="1">
      <c r="D585" s="132"/>
      <c r="E585" s="133"/>
      <c r="F585" s="133"/>
      <c r="G585" s="132"/>
      <c r="H585" s="132"/>
      <c r="I585" s="132"/>
      <c r="X585" s="81"/>
    </row>
    <row r="586" spans="4:24" ht="14.25" customHeight="1">
      <c r="D586" s="132"/>
      <c r="E586" s="133"/>
      <c r="F586" s="133"/>
      <c r="G586" s="132"/>
      <c r="H586" s="132"/>
      <c r="I586" s="132"/>
      <c r="X586" s="81"/>
    </row>
    <row r="587" spans="4:24" ht="14.25" customHeight="1">
      <c r="D587" s="132"/>
      <c r="E587" s="133"/>
      <c r="F587" s="133"/>
      <c r="G587" s="132"/>
      <c r="H587" s="132"/>
      <c r="I587" s="132"/>
      <c r="X587" s="81"/>
    </row>
    <row r="588" spans="4:24" ht="14.25" customHeight="1">
      <c r="D588" s="132"/>
      <c r="E588" s="133"/>
      <c r="F588" s="133"/>
      <c r="G588" s="132"/>
      <c r="H588" s="132"/>
      <c r="I588" s="132"/>
      <c r="X588" s="81"/>
    </row>
    <row r="589" spans="4:24" ht="14.25" customHeight="1">
      <c r="D589" s="132"/>
      <c r="E589" s="133"/>
      <c r="F589" s="133"/>
      <c r="G589" s="132"/>
      <c r="H589" s="132"/>
      <c r="I589" s="132"/>
      <c r="X589" s="81"/>
    </row>
    <row r="590" spans="4:24" ht="14.25" customHeight="1">
      <c r="D590" s="132"/>
      <c r="E590" s="133"/>
      <c r="F590" s="133"/>
      <c r="G590" s="132"/>
      <c r="H590" s="132"/>
      <c r="I590" s="132"/>
      <c r="X590" s="81"/>
    </row>
    <row r="591" spans="4:24" ht="14.25" customHeight="1">
      <c r="D591" s="132"/>
      <c r="E591" s="133"/>
      <c r="F591" s="133"/>
      <c r="G591" s="132"/>
      <c r="H591" s="132"/>
      <c r="I591" s="132"/>
      <c r="X591" s="81"/>
    </row>
    <row r="592" spans="4:24" ht="14.25" customHeight="1">
      <c r="D592" s="132"/>
      <c r="E592" s="133"/>
      <c r="F592" s="133"/>
      <c r="G592" s="132"/>
      <c r="H592" s="132"/>
      <c r="I592" s="132"/>
      <c r="X592" s="81"/>
    </row>
    <row r="593" spans="4:24" ht="14.25" customHeight="1">
      <c r="D593" s="132"/>
      <c r="E593" s="133"/>
      <c r="F593" s="133"/>
      <c r="G593" s="132"/>
      <c r="H593" s="132"/>
      <c r="I593" s="132"/>
      <c r="X593" s="81"/>
    </row>
    <row r="594" spans="4:24" ht="14.25" customHeight="1">
      <c r="D594" s="132"/>
      <c r="E594" s="133"/>
      <c r="F594" s="133"/>
      <c r="G594" s="132"/>
      <c r="H594" s="132"/>
      <c r="I594" s="132"/>
      <c r="X594" s="81"/>
    </row>
    <row r="595" spans="4:24" ht="14.25" customHeight="1">
      <c r="D595" s="132"/>
      <c r="E595" s="133"/>
      <c r="F595" s="133"/>
      <c r="G595" s="132"/>
      <c r="H595" s="132"/>
      <c r="I595" s="132"/>
      <c r="X595" s="81"/>
    </row>
    <row r="596" spans="4:24" ht="14.25" customHeight="1">
      <c r="D596" s="132"/>
      <c r="E596" s="133"/>
      <c r="F596" s="133"/>
      <c r="G596" s="132"/>
      <c r="H596" s="132"/>
      <c r="I596" s="132"/>
      <c r="X596" s="81"/>
    </row>
    <row r="597" spans="4:24" ht="14.25" customHeight="1">
      <c r="D597" s="132"/>
      <c r="E597" s="133"/>
      <c r="F597" s="133"/>
      <c r="G597" s="132"/>
      <c r="H597" s="132"/>
      <c r="I597" s="132"/>
      <c r="X597" s="81"/>
    </row>
    <row r="598" spans="4:24" ht="14.25" customHeight="1">
      <c r="D598" s="132"/>
      <c r="E598" s="133"/>
      <c r="F598" s="133"/>
      <c r="G598" s="132"/>
      <c r="H598" s="132"/>
      <c r="I598" s="132"/>
      <c r="X598" s="81"/>
    </row>
    <row r="599" spans="4:24" ht="14.25" customHeight="1">
      <c r="D599" s="132"/>
      <c r="E599" s="133"/>
      <c r="F599" s="133"/>
      <c r="G599" s="132"/>
      <c r="H599" s="132"/>
      <c r="I599" s="132"/>
      <c r="X599" s="81"/>
    </row>
    <row r="600" spans="4:24" ht="14.25" customHeight="1">
      <c r="D600" s="132"/>
      <c r="E600" s="133"/>
      <c r="F600" s="133"/>
      <c r="G600" s="132"/>
      <c r="H600" s="132"/>
      <c r="I600" s="132"/>
      <c r="X600" s="81"/>
    </row>
    <row r="601" spans="4:24" ht="14.25" customHeight="1">
      <c r="D601" s="132"/>
      <c r="E601" s="133"/>
      <c r="F601" s="133"/>
      <c r="G601" s="132"/>
      <c r="H601" s="132"/>
      <c r="I601" s="132"/>
      <c r="X601" s="81"/>
    </row>
    <row r="602" spans="4:24" ht="14.25" customHeight="1">
      <c r="D602" s="132"/>
      <c r="E602" s="133"/>
      <c r="F602" s="133"/>
      <c r="G602" s="132"/>
      <c r="H602" s="132"/>
      <c r="I602" s="132"/>
      <c r="X602" s="81"/>
    </row>
    <row r="603" spans="4:24" ht="14.25" customHeight="1">
      <c r="D603" s="132"/>
      <c r="E603" s="133"/>
      <c r="F603" s="133"/>
      <c r="G603" s="132"/>
      <c r="H603" s="132"/>
      <c r="I603" s="132"/>
      <c r="X603" s="81"/>
    </row>
    <row r="604" spans="4:24" ht="14.25" customHeight="1">
      <c r="D604" s="132"/>
      <c r="E604" s="133"/>
      <c r="F604" s="133"/>
      <c r="G604" s="132"/>
      <c r="H604" s="132"/>
      <c r="I604" s="132"/>
      <c r="X604" s="81"/>
    </row>
    <row r="605" spans="4:24" ht="14.25" customHeight="1">
      <c r="D605" s="132"/>
      <c r="E605" s="133"/>
      <c r="F605" s="133"/>
      <c r="G605" s="132"/>
      <c r="H605" s="132"/>
      <c r="I605" s="132"/>
      <c r="X605" s="81"/>
    </row>
    <row r="606" spans="4:24" ht="14.25" customHeight="1">
      <c r="D606" s="132"/>
      <c r="E606" s="133"/>
      <c r="F606" s="133"/>
      <c r="G606" s="132"/>
      <c r="H606" s="132"/>
      <c r="I606" s="132"/>
      <c r="X606" s="81"/>
    </row>
    <row r="607" spans="4:24" ht="14.25" customHeight="1">
      <c r="D607" s="132"/>
      <c r="E607" s="133"/>
      <c r="F607" s="133"/>
      <c r="G607" s="132"/>
      <c r="H607" s="132"/>
      <c r="I607" s="132"/>
      <c r="X607" s="81"/>
    </row>
    <row r="608" spans="4:24" ht="14.25" customHeight="1">
      <c r="D608" s="132"/>
      <c r="E608" s="133"/>
      <c r="F608" s="133"/>
      <c r="G608" s="132"/>
      <c r="H608" s="132"/>
      <c r="I608" s="132"/>
      <c r="X608" s="81"/>
    </row>
    <row r="609" spans="4:24" ht="14.25" customHeight="1">
      <c r="D609" s="132"/>
      <c r="E609" s="133"/>
      <c r="F609" s="133"/>
      <c r="G609" s="132"/>
      <c r="H609" s="132"/>
      <c r="I609" s="132"/>
      <c r="X609" s="81"/>
    </row>
    <row r="610" spans="4:24" ht="14.25" customHeight="1">
      <c r="D610" s="132"/>
      <c r="E610" s="133"/>
      <c r="F610" s="133"/>
      <c r="G610" s="132"/>
      <c r="H610" s="132"/>
      <c r="I610" s="132"/>
      <c r="X610" s="81"/>
    </row>
    <row r="611" spans="4:24" ht="14.25" customHeight="1">
      <c r="D611" s="132"/>
      <c r="E611" s="133"/>
      <c r="F611" s="133"/>
      <c r="G611" s="132"/>
      <c r="H611" s="132"/>
      <c r="I611" s="132"/>
      <c r="X611" s="81"/>
    </row>
    <row r="612" spans="4:24" ht="14.25" customHeight="1">
      <c r="D612" s="132"/>
      <c r="E612" s="133"/>
      <c r="F612" s="133"/>
      <c r="G612" s="132"/>
      <c r="H612" s="132"/>
      <c r="I612" s="132"/>
      <c r="X612" s="81"/>
    </row>
    <row r="613" spans="4:24" ht="14.25" customHeight="1">
      <c r="D613" s="132"/>
      <c r="E613" s="133"/>
      <c r="F613" s="133"/>
      <c r="G613" s="132"/>
      <c r="H613" s="132"/>
      <c r="I613" s="132"/>
      <c r="X613" s="81"/>
    </row>
    <row r="614" spans="4:24" ht="14.25" customHeight="1">
      <c r="D614" s="132"/>
      <c r="E614" s="133"/>
      <c r="F614" s="133"/>
      <c r="G614" s="132"/>
      <c r="H614" s="132"/>
      <c r="I614" s="132"/>
      <c r="X614" s="81"/>
    </row>
    <row r="615" spans="4:24" ht="14.25" customHeight="1">
      <c r="D615" s="132"/>
      <c r="E615" s="133"/>
      <c r="F615" s="133"/>
      <c r="G615" s="132"/>
      <c r="H615" s="132"/>
      <c r="I615" s="132"/>
      <c r="X615" s="81"/>
    </row>
    <row r="616" spans="4:24" ht="14.25" customHeight="1">
      <c r="D616" s="132"/>
      <c r="E616" s="133"/>
      <c r="F616" s="133"/>
      <c r="G616" s="132"/>
      <c r="H616" s="132"/>
      <c r="I616" s="132"/>
      <c r="X616" s="81"/>
    </row>
    <row r="617" spans="4:24" ht="14.25" customHeight="1">
      <c r="D617" s="132"/>
      <c r="E617" s="133"/>
      <c r="F617" s="133"/>
      <c r="G617" s="132"/>
      <c r="H617" s="132"/>
      <c r="I617" s="132"/>
      <c r="X617" s="81"/>
    </row>
    <row r="618" spans="4:24" ht="14.25" customHeight="1">
      <c r="D618" s="132"/>
      <c r="E618" s="133"/>
      <c r="F618" s="133"/>
      <c r="G618" s="132"/>
      <c r="H618" s="132"/>
      <c r="I618" s="132"/>
      <c r="X618" s="81"/>
    </row>
    <row r="619" spans="4:24" ht="14.25" customHeight="1">
      <c r="D619" s="132"/>
      <c r="E619" s="133"/>
      <c r="F619" s="133"/>
      <c r="G619" s="132"/>
      <c r="H619" s="132"/>
      <c r="I619" s="132"/>
      <c r="X619" s="81"/>
    </row>
    <row r="620" spans="4:24" ht="14.25" customHeight="1">
      <c r="D620" s="132"/>
      <c r="E620" s="133"/>
      <c r="F620" s="133"/>
      <c r="G620" s="132"/>
      <c r="H620" s="132"/>
      <c r="I620" s="132"/>
      <c r="X620" s="81"/>
    </row>
    <row r="621" spans="4:24" ht="14.25" customHeight="1">
      <c r="D621" s="132"/>
      <c r="E621" s="133"/>
      <c r="F621" s="133"/>
      <c r="G621" s="132"/>
      <c r="H621" s="132"/>
      <c r="I621" s="132"/>
      <c r="X621" s="81"/>
    </row>
    <row r="622" spans="4:24" ht="14.25" customHeight="1">
      <c r="D622" s="132"/>
      <c r="E622" s="133"/>
      <c r="F622" s="133"/>
      <c r="G622" s="132"/>
      <c r="H622" s="132"/>
      <c r="I622" s="132"/>
      <c r="X622" s="81"/>
    </row>
    <row r="623" spans="4:24" ht="14.25" customHeight="1">
      <c r="D623" s="132"/>
      <c r="E623" s="133"/>
      <c r="F623" s="133"/>
      <c r="G623" s="132"/>
      <c r="H623" s="132"/>
      <c r="I623" s="132"/>
      <c r="X623" s="81"/>
    </row>
    <row r="624" spans="4:24" ht="14.25" customHeight="1">
      <c r="D624" s="132"/>
      <c r="E624" s="133"/>
      <c r="F624" s="133"/>
      <c r="G624" s="132"/>
      <c r="H624" s="132"/>
      <c r="I624" s="132"/>
      <c r="X624" s="81"/>
    </row>
    <row r="625" spans="4:24" ht="14.25" customHeight="1">
      <c r="D625" s="132"/>
      <c r="E625" s="133"/>
      <c r="F625" s="133"/>
      <c r="G625" s="132"/>
      <c r="H625" s="132"/>
      <c r="I625" s="132"/>
      <c r="X625" s="81"/>
    </row>
    <row r="626" spans="4:24" ht="14.25" customHeight="1">
      <c r="D626" s="132"/>
      <c r="E626" s="133"/>
      <c r="F626" s="133"/>
      <c r="G626" s="132"/>
      <c r="H626" s="132"/>
      <c r="I626" s="132"/>
      <c r="X626" s="81"/>
    </row>
    <row r="627" spans="4:24" ht="14.25" customHeight="1">
      <c r="D627" s="132"/>
      <c r="E627" s="133"/>
      <c r="F627" s="133"/>
      <c r="G627" s="132"/>
      <c r="H627" s="132"/>
      <c r="I627" s="132"/>
      <c r="X627" s="81"/>
    </row>
    <row r="628" spans="4:24" ht="14.25" customHeight="1">
      <c r="D628" s="132"/>
      <c r="E628" s="133"/>
      <c r="F628" s="133"/>
      <c r="G628" s="132"/>
      <c r="H628" s="132"/>
      <c r="I628" s="132"/>
      <c r="X628" s="81"/>
    </row>
    <row r="629" spans="4:24" ht="14.25" customHeight="1">
      <c r="D629" s="132"/>
      <c r="E629" s="133"/>
      <c r="F629" s="133"/>
      <c r="G629" s="132"/>
      <c r="H629" s="132"/>
      <c r="I629" s="132"/>
      <c r="X629" s="81"/>
    </row>
    <row r="630" spans="4:24" ht="14.25" customHeight="1">
      <c r="D630" s="132"/>
      <c r="E630" s="133"/>
      <c r="F630" s="133"/>
      <c r="G630" s="132"/>
      <c r="H630" s="132"/>
      <c r="I630" s="132"/>
      <c r="X630" s="81"/>
    </row>
    <row r="631" spans="4:24" ht="14.25" customHeight="1">
      <c r="D631" s="132"/>
      <c r="E631" s="133"/>
      <c r="F631" s="133"/>
      <c r="G631" s="132"/>
      <c r="H631" s="132"/>
      <c r="I631" s="132"/>
      <c r="X631" s="81"/>
    </row>
    <row r="632" spans="4:24" ht="14.25" customHeight="1">
      <c r="D632" s="132"/>
      <c r="E632" s="133"/>
      <c r="F632" s="133"/>
      <c r="G632" s="132"/>
      <c r="H632" s="132"/>
      <c r="I632" s="132"/>
      <c r="X632" s="81"/>
    </row>
    <row r="633" spans="4:24" ht="14.25" customHeight="1">
      <c r="D633" s="132"/>
      <c r="E633" s="133"/>
      <c r="F633" s="133"/>
      <c r="G633" s="132"/>
      <c r="H633" s="132"/>
      <c r="I633" s="132"/>
      <c r="X633" s="81"/>
    </row>
    <row r="634" spans="4:24" ht="14.25" customHeight="1">
      <c r="D634" s="132"/>
      <c r="E634" s="133"/>
      <c r="F634" s="133"/>
      <c r="G634" s="132"/>
      <c r="H634" s="132"/>
      <c r="I634" s="132"/>
      <c r="X634" s="81"/>
    </row>
    <row r="635" spans="4:24" ht="14.25" customHeight="1">
      <c r="D635" s="132"/>
      <c r="E635" s="133"/>
      <c r="F635" s="133"/>
      <c r="G635" s="132"/>
      <c r="H635" s="132"/>
      <c r="I635" s="132"/>
      <c r="X635" s="81"/>
    </row>
    <row r="636" spans="4:24" ht="14.25" customHeight="1">
      <c r="D636" s="132"/>
      <c r="E636" s="133"/>
      <c r="F636" s="133"/>
      <c r="G636" s="132"/>
      <c r="H636" s="132"/>
      <c r="I636" s="132"/>
      <c r="X636" s="81"/>
    </row>
    <row r="637" spans="4:24" ht="14.25" customHeight="1">
      <c r="D637" s="132"/>
      <c r="E637" s="133"/>
      <c r="F637" s="133"/>
      <c r="G637" s="132"/>
      <c r="H637" s="132"/>
      <c r="I637" s="132"/>
      <c r="X637" s="81"/>
    </row>
    <row r="638" spans="4:24" ht="14.25" customHeight="1">
      <c r="D638" s="132"/>
      <c r="E638" s="133"/>
      <c r="F638" s="133"/>
      <c r="G638" s="132"/>
      <c r="H638" s="132"/>
      <c r="I638" s="132"/>
      <c r="X638" s="81"/>
    </row>
    <row r="639" spans="4:24" ht="14.25" customHeight="1">
      <c r="D639" s="132"/>
      <c r="E639" s="133"/>
      <c r="F639" s="133"/>
      <c r="G639" s="132"/>
      <c r="H639" s="132"/>
      <c r="I639" s="132"/>
      <c r="X639" s="81"/>
    </row>
    <row r="640" spans="4:24" ht="14.25" customHeight="1">
      <c r="D640" s="132"/>
      <c r="E640" s="133"/>
      <c r="F640" s="133"/>
      <c r="G640" s="132"/>
      <c r="H640" s="132"/>
      <c r="I640" s="132"/>
      <c r="X640" s="81"/>
    </row>
    <row r="641" spans="4:24" ht="14.25" customHeight="1">
      <c r="D641" s="132"/>
      <c r="E641" s="133"/>
      <c r="F641" s="133"/>
      <c r="G641" s="132"/>
      <c r="H641" s="132"/>
      <c r="I641" s="132"/>
      <c r="X641" s="81"/>
    </row>
    <row r="642" spans="4:24" ht="14.25" customHeight="1">
      <c r="D642" s="132"/>
      <c r="E642" s="133"/>
      <c r="F642" s="133"/>
      <c r="G642" s="132"/>
      <c r="H642" s="132"/>
      <c r="I642" s="132"/>
      <c r="X642" s="81"/>
    </row>
    <row r="643" spans="4:24" ht="14.25" customHeight="1">
      <c r="D643" s="132"/>
      <c r="E643" s="133"/>
      <c r="F643" s="133"/>
      <c r="G643" s="132"/>
      <c r="H643" s="132"/>
      <c r="I643" s="132"/>
      <c r="X643" s="81"/>
    </row>
    <row r="644" spans="4:24" ht="14.25" customHeight="1">
      <c r="D644" s="132"/>
      <c r="E644" s="133"/>
      <c r="F644" s="133"/>
      <c r="G644" s="132"/>
      <c r="H644" s="132"/>
      <c r="I644" s="132"/>
      <c r="X644" s="81"/>
    </row>
    <row r="645" spans="4:24" ht="14.25" customHeight="1">
      <c r="D645" s="132"/>
      <c r="E645" s="133"/>
      <c r="F645" s="133"/>
      <c r="G645" s="132"/>
      <c r="H645" s="132"/>
      <c r="I645" s="132"/>
      <c r="X645" s="81"/>
    </row>
    <row r="646" spans="4:24" ht="14.25" customHeight="1">
      <c r="D646" s="132"/>
      <c r="E646" s="133"/>
      <c r="F646" s="133"/>
      <c r="G646" s="132"/>
      <c r="H646" s="132"/>
      <c r="I646" s="132"/>
      <c r="X646" s="81"/>
    </row>
    <row r="647" spans="4:24" ht="14.25" customHeight="1">
      <c r="D647" s="132"/>
      <c r="E647" s="133"/>
      <c r="F647" s="133"/>
      <c r="G647" s="132"/>
      <c r="H647" s="132"/>
      <c r="I647" s="132"/>
      <c r="X647" s="81"/>
    </row>
    <row r="648" spans="4:24" ht="14.25" customHeight="1">
      <c r="D648" s="132"/>
      <c r="E648" s="133"/>
      <c r="F648" s="133"/>
      <c r="G648" s="132"/>
      <c r="H648" s="132"/>
      <c r="I648" s="132"/>
      <c r="X648" s="81"/>
    </row>
    <row r="649" spans="4:24" ht="14.25" customHeight="1">
      <c r="D649" s="132"/>
      <c r="E649" s="133"/>
      <c r="F649" s="133"/>
      <c r="G649" s="132"/>
      <c r="H649" s="132"/>
      <c r="I649" s="132"/>
      <c r="X649" s="81"/>
    </row>
    <row r="650" spans="4:24" ht="14.25" customHeight="1">
      <c r="D650" s="132"/>
      <c r="E650" s="133"/>
      <c r="F650" s="133"/>
      <c r="G650" s="132"/>
      <c r="H650" s="132"/>
      <c r="I650" s="132"/>
      <c r="X650" s="81"/>
    </row>
    <row r="651" spans="4:24" ht="14.25" customHeight="1">
      <c r="D651" s="132"/>
      <c r="E651" s="133"/>
      <c r="F651" s="133"/>
      <c r="G651" s="132"/>
      <c r="H651" s="132"/>
      <c r="I651" s="132"/>
      <c r="X651" s="81"/>
    </row>
    <row r="652" spans="4:24" ht="14.25" customHeight="1">
      <c r="D652" s="132"/>
      <c r="E652" s="133"/>
      <c r="F652" s="133"/>
      <c r="G652" s="132"/>
      <c r="H652" s="132"/>
      <c r="I652" s="132"/>
      <c r="X652" s="81"/>
    </row>
    <row r="653" spans="4:24" ht="14.25" customHeight="1">
      <c r="D653" s="132"/>
      <c r="E653" s="133"/>
      <c r="F653" s="133"/>
      <c r="G653" s="132"/>
      <c r="H653" s="132"/>
      <c r="I653" s="132"/>
      <c r="X653" s="81"/>
    </row>
    <row r="654" spans="4:24" ht="14.25" customHeight="1">
      <c r="D654" s="132"/>
      <c r="E654" s="133"/>
      <c r="F654" s="133"/>
      <c r="G654" s="132"/>
      <c r="H654" s="132"/>
      <c r="I654" s="132"/>
      <c r="X654" s="81"/>
    </row>
    <row r="655" spans="4:24" ht="14.25" customHeight="1">
      <c r="D655" s="132"/>
      <c r="E655" s="133"/>
      <c r="F655" s="133"/>
      <c r="G655" s="132"/>
      <c r="H655" s="132"/>
      <c r="I655" s="132"/>
      <c r="X655" s="81"/>
    </row>
    <row r="656" spans="4:24" ht="14.25" customHeight="1">
      <c r="D656" s="132"/>
      <c r="E656" s="133"/>
      <c r="F656" s="133"/>
      <c r="G656" s="132"/>
      <c r="H656" s="132"/>
      <c r="I656" s="132"/>
      <c r="X656" s="81"/>
    </row>
    <row r="657" spans="4:24" ht="14.25" customHeight="1">
      <c r="D657" s="132"/>
      <c r="E657" s="133"/>
      <c r="F657" s="133"/>
      <c r="G657" s="132"/>
      <c r="H657" s="132"/>
      <c r="I657" s="132"/>
      <c r="X657" s="81"/>
    </row>
    <row r="658" spans="4:24" ht="14.25" customHeight="1">
      <c r="D658" s="132"/>
      <c r="E658" s="133"/>
      <c r="F658" s="133"/>
      <c r="G658" s="132"/>
      <c r="H658" s="132"/>
      <c r="I658" s="132"/>
      <c r="X658" s="81"/>
    </row>
    <row r="659" spans="4:24" ht="14.25" customHeight="1">
      <c r="D659" s="132"/>
      <c r="E659" s="133"/>
      <c r="F659" s="133"/>
      <c r="G659" s="132"/>
      <c r="H659" s="132"/>
      <c r="I659" s="132"/>
      <c r="X659" s="81"/>
    </row>
    <row r="660" spans="4:24" ht="14.25" customHeight="1">
      <c r="D660" s="132"/>
      <c r="E660" s="133"/>
      <c r="F660" s="133"/>
      <c r="G660" s="132"/>
      <c r="H660" s="132"/>
      <c r="I660" s="132"/>
      <c r="X660" s="81"/>
    </row>
    <row r="661" spans="4:24" ht="14.25" customHeight="1">
      <c r="D661" s="132"/>
      <c r="E661" s="133"/>
      <c r="F661" s="133"/>
      <c r="G661" s="132"/>
      <c r="H661" s="132"/>
      <c r="I661" s="132"/>
      <c r="X661" s="81"/>
    </row>
    <row r="662" spans="4:24" ht="14.25" customHeight="1">
      <c r="D662" s="132"/>
      <c r="E662" s="133"/>
      <c r="F662" s="133"/>
      <c r="G662" s="132"/>
      <c r="H662" s="132"/>
      <c r="I662" s="132"/>
      <c r="X662" s="81"/>
    </row>
    <row r="663" spans="4:24" ht="14.25" customHeight="1">
      <c r="D663" s="132"/>
      <c r="E663" s="133"/>
      <c r="F663" s="133"/>
      <c r="G663" s="132"/>
      <c r="H663" s="132"/>
      <c r="I663" s="132"/>
      <c r="X663" s="81"/>
    </row>
    <row r="664" spans="4:24" ht="14.25" customHeight="1">
      <c r="D664" s="132"/>
      <c r="E664" s="133"/>
      <c r="F664" s="133"/>
      <c r="G664" s="132"/>
      <c r="H664" s="132"/>
      <c r="I664" s="132"/>
      <c r="X664" s="81"/>
    </row>
    <row r="665" spans="4:24" ht="14.25" customHeight="1">
      <c r="D665" s="132"/>
      <c r="E665" s="133"/>
      <c r="F665" s="133"/>
      <c r="G665" s="132"/>
      <c r="H665" s="132"/>
      <c r="I665" s="132"/>
      <c r="X665" s="81"/>
    </row>
    <row r="666" spans="4:24" ht="14.25" customHeight="1">
      <c r="D666" s="132"/>
      <c r="E666" s="133"/>
      <c r="F666" s="133"/>
      <c r="G666" s="132"/>
      <c r="H666" s="132"/>
      <c r="I666" s="132"/>
      <c r="X666" s="81"/>
    </row>
    <row r="667" spans="4:24" ht="14.25" customHeight="1">
      <c r="D667" s="132"/>
      <c r="E667" s="133"/>
      <c r="F667" s="133"/>
      <c r="G667" s="132"/>
      <c r="H667" s="132"/>
      <c r="I667" s="132"/>
      <c r="X667" s="81"/>
    </row>
    <row r="668" spans="4:24" ht="14.25" customHeight="1">
      <c r="D668" s="132"/>
      <c r="E668" s="133"/>
      <c r="F668" s="133"/>
      <c r="G668" s="132"/>
      <c r="H668" s="132"/>
      <c r="I668" s="132"/>
      <c r="X668" s="81"/>
    </row>
    <row r="669" spans="4:24" ht="14.25" customHeight="1">
      <c r="D669" s="132"/>
      <c r="E669" s="133"/>
      <c r="F669" s="133"/>
      <c r="G669" s="132"/>
      <c r="H669" s="132"/>
      <c r="I669" s="132"/>
      <c r="X669" s="81"/>
    </row>
    <row r="670" spans="4:24" ht="14.25" customHeight="1">
      <c r="D670" s="132"/>
      <c r="E670" s="133"/>
      <c r="F670" s="133"/>
      <c r="G670" s="132"/>
      <c r="H670" s="132"/>
      <c r="I670" s="132"/>
      <c r="X670" s="81"/>
    </row>
    <row r="671" spans="4:24" ht="14.25" customHeight="1">
      <c r="D671" s="132"/>
      <c r="E671" s="133"/>
      <c r="F671" s="133"/>
      <c r="G671" s="132"/>
      <c r="H671" s="132"/>
      <c r="I671" s="132"/>
      <c r="X671" s="81"/>
    </row>
    <row r="672" spans="4:24" ht="14.25" customHeight="1">
      <c r="D672" s="132"/>
      <c r="E672" s="133"/>
      <c r="F672" s="133"/>
      <c r="G672" s="132"/>
      <c r="H672" s="132"/>
      <c r="I672" s="132"/>
      <c r="X672" s="81"/>
    </row>
    <row r="673" spans="4:24" ht="14.25" customHeight="1">
      <c r="D673" s="132"/>
      <c r="E673" s="133"/>
      <c r="F673" s="133"/>
      <c r="G673" s="132"/>
      <c r="H673" s="132"/>
      <c r="I673" s="132"/>
      <c r="X673" s="81"/>
    </row>
    <row r="674" spans="4:24" ht="14.25" customHeight="1">
      <c r="D674" s="132"/>
      <c r="E674" s="133"/>
      <c r="F674" s="133"/>
      <c r="G674" s="132"/>
      <c r="H674" s="132"/>
      <c r="I674" s="132"/>
      <c r="X674" s="81"/>
    </row>
    <row r="675" spans="4:24" ht="14.25" customHeight="1">
      <c r="D675" s="132"/>
      <c r="E675" s="133"/>
      <c r="F675" s="133"/>
      <c r="G675" s="132"/>
      <c r="H675" s="132"/>
      <c r="I675" s="132"/>
      <c r="X675" s="81"/>
    </row>
    <row r="676" spans="4:24" ht="14.25" customHeight="1">
      <c r="D676" s="132"/>
      <c r="E676" s="133"/>
      <c r="F676" s="133"/>
      <c r="G676" s="132"/>
      <c r="H676" s="132"/>
      <c r="I676" s="132"/>
      <c r="X676" s="81"/>
    </row>
    <row r="677" spans="4:24" ht="14.25" customHeight="1">
      <c r="D677" s="132"/>
      <c r="E677" s="133"/>
      <c r="F677" s="133"/>
      <c r="G677" s="132"/>
      <c r="H677" s="132"/>
      <c r="I677" s="132"/>
      <c r="X677" s="81"/>
    </row>
    <row r="678" spans="4:24" ht="14.25" customHeight="1">
      <c r="D678" s="132"/>
      <c r="E678" s="133"/>
      <c r="F678" s="133"/>
      <c r="G678" s="132"/>
      <c r="H678" s="132"/>
      <c r="I678" s="132"/>
      <c r="X678" s="81"/>
    </row>
    <row r="679" spans="4:24" ht="14.25" customHeight="1">
      <c r="D679" s="132"/>
      <c r="E679" s="133"/>
      <c r="F679" s="133"/>
      <c r="G679" s="132"/>
      <c r="H679" s="132"/>
      <c r="I679" s="132"/>
      <c r="X679" s="81"/>
    </row>
    <row r="680" spans="4:24" ht="14.25" customHeight="1">
      <c r="D680" s="132"/>
      <c r="E680" s="133"/>
      <c r="F680" s="133"/>
      <c r="G680" s="132"/>
      <c r="H680" s="132"/>
      <c r="I680" s="132"/>
      <c r="X680" s="81"/>
    </row>
    <row r="681" spans="4:24" ht="14.25" customHeight="1">
      <c r="D681" s="132"/>
      <c r="E681" s="133"/>
      <c r="F681" s="133"/>
      <c r="G681" s="132"/>
      <c r="H681" s="132"/>
      <c r="I681" s="132"/>
      <c r="X681" s="81"/>
    </row>
    <row r="682" spans="4:24" ht="14.25" customHeight="1">
      <c r="D682" s="132"/>
      <c r="E682" s="133"/>
      <c r="F682" s="133"/>
      <c r="G682" s="132"/>
      <c r="H682" s="132"/>
      <c r="I682" s="132"/>
      <c r="X682" s="81"/>
    </row>
    <row r="683" spans="4:24" ht="14.25" customHeight="1">
      <c r="D683" s="132"/>
      <c r="E683" s="133"/>
      <c r="F683" s="133"/>
      <c r="G683" s="132"/>
      <c r="H683" s="132"/>
      <c r="I683" s="132"/>
      <c r="X683" s="81"/>
    </row>
    <row r="684" spans="4:24" ht="14.25" customHeight="1">
      <c r="D684" s="132"/>
      <c r="E684" s="133"/>
      <c r="F684" s="133"/>
      <c r="G684" s="132"/>
      <c r="H684" s="132"/>
      <c r="I684" s="132"/>
      <c r="X684" s="81"/>
    </row>
    <row r="685" spans="4:24" ht="14.25" customHeight="1">
      <c r="D685" s="132"/>
      <c r="E685" s="133"/>
      <c r="F685" s="133"/>
      <c r="G685" s="132"/>
      <c r="H685" s="132"/>
      <c r="I685" s="132"/>
      <c r="X685" s="81"/>
    </row>
    <row r="686" spans="4:24" ht="14.25" customHeight="1">
      <c r="D686" s="132"/>
      <c r="E686" s="133"/>
      <c r="F686" s="133"/>
      <c r="G686" s="132"/>
      <c r="H686" s="132"/>
      <c r="I686" s="132"/>
      <c r="X686" s="81"/>
    </row>
    <row r="687" spans="4:24" ht="14.25" customHeight="1">
      <c r="D687" s="132"/>
      <c r="E687" s="133"/>
      <c r="F687" s="133"/>
      <c r="G687" s="132"/>
      <c r="H687" s="132"/>
      <c r="I687" s="132"/>
      <c r="X687" s="81"/>
    </row>
    <row r="688" spans="4:24" ht="14.25" customHeight="1">
      <c r="D688" s="132"/>
      <c r="E688" s="133"/>
      <c r="F688" s="133"/>
      <c r="G688" s="132"/>
      <c r="H688" s="132"/>
      <c r="I688" s="132"/>
      <c r="X688" s="81"/>
    </row>
    <row r="689" spans="4:24" ht="14.25" customHeight="1">
      <c r="D689" s="132"/>
      <c r="E689" s="133"/>
      <c r="F689" s="133"/>
      <c r="G689" s="132"/>
      <c r="H689" s="132"/>
      <c r="I689" s="132"/>
      <c r="X689" s="81"/>
    </row>
    <row r="690" spans="4:24" ht="14.25" customHeight="1">
      <c r="D690" s="132"/>
      <c r="E690" s="133"/>
      <c r="F690" s="133"/>
      <c r="G690" s="132"/>
      <c r="H690" s="132"/>
      <c r="I690" s="132"/>
      <c r="X690" s="81"/>
    </row>
    <row r="691" spans="4:24" ht="14.25" customHeight="1">
      <c r="D691" s="132"/>
      <c r="E691" s="133"/>
      <c r="F691" s="133"/>
      <c r="G691" s="132"/>
      <c r="H691" s="132"/>
      <c r="I691" s="132"/>
      <c r="X691" s="81"/>
    </row>
    <row r="692" spans="4:24" ht="14.25" customHeight="1">
      <c r="D692" s="132"/>
      <c r="E692" s="133"/>
      <c r="F692" s="133"/>
      <c r="G692" s="132"/>
      <c r="H692" s="132"/>
      <c r="I692" s="132"/>
      <c r="X692" s="81"/>
    </row>
    <row r="693" spans="4:24" ht="14.25" customHeight="1">
      <c r="D693" s="132"/>
      <c r="E693" s="133"/>
      <c r="F693" s="133"/>
      <c r="G693" s="132"/>
      <c r="H693" s="132"/>
      <c r="I693" s="132"/>
      <c r="X693" s="81"/>
    </row>
    <row r="694" spans="4:24" ht="14.25" customHeight="1">
      <c r="D694" s="132"/>
      <c r="E694" s="133"/>
      <c r="F694" s="133"/>
      <c r="G694" s="132"/>
      <c r="H694" s="132"/>
      <c r="I694" s="132"/>
      <c r="X694" s="81"/>
    </row>
    <row r="695" spans="4:24" ht="14.25" customHeight="1">
      <c r="D695" s="132"/>
      <c r="E695" s="133"/>
      <c r="F695" s="133"/>
      <c r="G695" s="132"/>
      <c r="H695" s="132"/>
      <c r="I695" s="132"/>
      <c r="X695" s="81"/>
    </row>
    <row r="696" spans="4:24" ht="14.25" customHeight="1">
      <c r="D696" s="132"/>
      <c r="E696" s="133"/>
      <c r="F696" s="133"/>
      <c r="G696" s="132"/>
      <c r="H696" s="132"/>
      <c r="I696" s="132"/>
      <c r="X696" s="81"/>
    </row>
    <row r="697" spans="4:24" ht="14.25" customHeight="1">
      <c r="D697" s="132"/>
      <c r="E697" s="133"/>
      <c r="F697" s="133"/>
      <c r="G697" s="132"/>
      <c r="H697" s="132"/>
      <c r="I697" s="132"/>
      <c r="X697" s="81"/>
    </row>
    <row r="698" spans="4:24" ht="14.25" customHeight="1">
      <c r="D698" s="132"/>
      <c r="E698" s="133"/>
      <c r="F698" s="133"/>
      <c r="G698" s="132"/>
      <c r="H698" s="132"/>
      <c r="I698" s="132"/>
      <c r="X698" s="81"/>
    </row>
    <row r="699" spans="4:24" ht="14.25" customHeight="1">
      <c r="D699" s="132"/>
      <c r="E699" s="133"/>
      <c r="F699" s="133"/>
      <c r="G699" s="132"/>
      <c r="H699" s="132"/>
      <c r="I699" s="132"/>
      <c r="X699" s="81"/>
    </row>
    <row r="700" spans="4:24" ht="14.25" customHeight="1">
      <c r="D700" s="132"/>
      <c r="E700" s="133"/>
      <c r="F700" s="133"/>
      <c r="G700" s="132"/>
      <c r="H700" s="132"/>
      <c r="I700" s="132"/>
      <c r="X700" s="81"/>
    </row>
    <row r="701" spans="4:24" ht="14.25" customHeight="1">
      <c r="D701" s="132"/>
      <c r="E701" s="133"/>
      <c r="F701" s="133"/>
      <c r="G701" s="132"/>
      <c r="H701" s="132"/>
      <c r="I701" s="132"/>
      <c r="X701" s="81"/>
    </row>
    <row r="702" spans="4:24" ht="14.25" customHeight="1">
      <c r="D702" s="132"/>
      <c r="E702" s="133"/>
      <c r="F702" s="133"/>
      <c r="G702" s="132"/>
      <c r="H702" s="132"/>
      <c r="I702" s="132"/>
      <c r="X702" s="81"/>
    </row>
    <row r="703" spans="4:24" ht="14.25" customHeight="1">
      <c r="D703" s="132"/>
      <c r="E703" s="133"/>
      <c r="F703" s="133"/>
      <c r="G703" s="132"/>
      <c r="H703" s="132"/>
      <c r="I703" s="132"/>
      <c r="X703" s="81"/>
    </row>
    <row r="704" spans="4:24" ht="14.25" customHeight="1">
      <c r="D704" s="132"/>
      <c r="E704" s="133"/>
      <c r="F704" s="133"/>
      <c r="G704" s="132"/>
      <c r="H704" s="132"/>
      <c r="I704" s="132"/>
      <c r="X704" s="81"/>
    </row>
    <row r="705" spans="4:24" ht="14.25" customHeight="1">
      <c r="D705" s="132"/>
      <c r="E705" s="133"/>
      <c r="F705" s="133"/>
      <c r="G705" s="132"/>
      <c r="H705" s="132"/>
      <c r="I705" s="132"/>
      <c r="X705" s="81"/>
    </row>
    <row r="706" spans="4:24" ht="14.25" customHeight="1">
      <c r="D706" s="132"/>
      <c r="E706" s="133"/>
      <c r="F706" s="133"/>
      <c r="G706" s="132"/>
      <c r="H706" s="132"/>
      <c r="I706" s="132"/>
      <c r="X706" s="81"/>
    </row>
    <row r="707" spans="4:24" ht="14.25" customHeight="1">
      <c r="D707" s="132"/>
      <c r="E707" s="133"/>
      <c r="F707" s="133"/>
      <c r="G707" s="132"/>
      <c r="H707" s="132"/>
      <c r="I707" s="132"/>
      <c r="X707" s="81"/>
    </row>
    <row r="708" spans="4:24" ht="14.25" customHeight="1">
      <c r="D708" s="132"/>
      <c r="E708" s="133"/>
      <c r="F708" s="133"/>
      <c r="G708" s="132"/>
      <c r="H708" s="132"/>
      <c r="I708" s="132"/>
      <c r="X708" s="81"/>
    </row>
    <row r="709" spans="4:24" ht="14.25" customHeight="1">
      <c r="D709" s="132"/>
      <c r="E709" s="133"/>
      <c r="F709" s="133"/>
      <c r="G709" s="132"/>
      <c r="H709" s="132"/>
      <c r="I709" s="132"/>
      <c r="X709" s="81"/>
    </row>
    <row r="710" spans="4:24" ht="14.25" customHeight="1">
      <c r="D710" s="132"/>
      <c r="E710" s="133"/>
      <c r="F710" s="133"/>
      <c r="G710" s="132"/>
      <c r="H710" s="132"/>
      <c r="I710" s="132"/>
      <c r="X710" s="81"/>
    </row>
    <row r="711" spans="4:24" ht="14.25" customHeight="1">
      <c r="D711" s="132"/>
      <c r="E711" s="133"/>
      <c r="F711" s="133"/>
      <c r="G711" s="132"/>
      <c r="H711" s="132"/>
      <c r="I711" s="132"/>
      <c r="X711" s="81"/>
    </row>
    <row r="712" spans="4:24" ht="14.25" customHeight="1">
      <c r="D712" s="132"/>
      <c r="E712" s="133"/>
      <c r="F712" s="133"/>
      <c r="G712" s="132"/>
      <c r="H712" s="132"/>
      <c r="I712" s="132"/>
      <c r="X712" s="81"/>
    </row>
    <row r="713" spans="4:24" ht="14.25" customHeight="1">
      <c r="D713" s="132"/>
      <c r="E713" s="133"/>
      <c r="F713" s="133"/>
      <c r="G713" s="132"/>
      <c r="H713" s="132"/>
      <c r="I713" s="132"/>
      <c r="X713" s="81"/>
    </row>
    <row r="714" spans="4:24" ht="14.25" customHeight="1">
      <c r="D714" s="132"/>
      <c r="E714" s="133"/>
      <c r="F714" s="133"/>
      <c r="G714" s="132"/>
      <c r="H714" s="132"/>
      <c r="I714" s="132"/>
      <c r="X714" s="81"/>
    </row>
    <row r="715" spans="4:24" ht="14.25" customHeight="1">
      <c r="D715" s="132"/>
      <c r="E715" s="133"/>
      <c r="F715" s="133"/>
      <c r="G715" s="132"/>
      <c r="H715" s="132"/>
      <c r="I715" s="132"/>
      <c r="X715" s="81"/>
    </row>
    <row r="716" spans="4:24" ht="14.25" customHeight="1">
      <c r="D716" s="132"/>
      <c r="E716" s="133"/>
      <c r="F716" s="133"/>
      <c r="G716" s="132"/>
      <c r="H716" s="132"/>
      <c r="I716" s="132"/>
      <c r="X716" s="81"/>
    </row>
    <row r="717" spans="4:24" ht="14.25" customHeight="1">
      <c r="D717" s="132"/>
      <c r="E717" s="133"/>
      <c r="F717" s="133"/>
      <c r="G717" s="132"/>
      <c r="H717" s="132"/>
      <c r="I717" s="132"/>
      <c r="X717" s="81"/>
    </row>
    <row r="718" spans="4:24" ht="14.25" customHeight="1">
      <c r="D718" s="132"/>
      <c r="E718" s="133"/>
      <c r="F718" s="133"/>
      <c r="G718" s="132"/>
      <c r="H718" s="132"/>
      <c r="I718" s="132"/>
      <c r="X718" s="81"/>
    </row>
    <row r="719" spans="4:24" ht="14.25" customHeight="1">
      <c r="D719" s="132"/>
      <c r="E719" s="133"/>
      <c r="F719" s="133"/>
      <c r="G719" s="132"/>
      <c r="H719" s="132"/>
      <c r="I719" s="132"/>
      <c r="X719" s="81"/>
    </row>
    <row r="720" spans="4:24" ht="14.25" customHeight="1">
      <c r="D720" s="132"/>
      <c r="E720" s="133"/>
      <c r="F720" s="133"/>
      <c r="G720" s="132"/>
      <c r="H720" s="132"/>
      <c r="I720" s="132"/>
      <c r="X720" s="81"/>
    </row>
    <row r="721" spans="4:24" ht="14.25" customHeight="1">
      <c r="D721" s="132"/>
      <c r="E721" s="133"/>
      <c r="F721" s="133"/>
      <c r="G721" s="132"/>
      <c r="H721" s="132"/>
      <c r="I721" s="132"/>
      <c r="X721" s="81"/>
    </row>
    <row r="722" spans="4:24" ht="14.25" customHeight="1">
      <c r="D722" s="132"/>
      <c r="E722" s="133"/>
      <c r="F722" s="133"/>
      <c r="G722" s="132"/>
      <c r="H722" s="132"/>
      <c r="I722" s="132"/>
      <c r="X722" s="81"/>
    </row>
    <row r="723" spans="4:24" ht="14.25" customHeight="1">
      <c r="D723" s="132"/>
      <c r="E723" s="133"/>
      <c r="F723" s="133"/>
      <c r="G723" s="132"/>
      <c r="H723" s="132"/>
      <c r="I723" s="132"/>
      <c r="X723" s="81"/>
    </row>
    <row r="724" spans="4:24" ht="14.25" customHeight="1">
      <c r="D724" s="132"/>
      <c r="E724" s="133"/>
      <c r="F724" s="133"/>
      <c r="G724" s="132"/>
      <c r="H724" s="132"/>
      <c r="I724" s="132"/>
      <c r="X724" s="81"/>
    </row>
    <row r="725" spans="4:24" ht="14.25" customHeight="1">
      <c r="D725" s="132"/>
      <c r="E725" s="133"/>
      <c r="F725" s="133"/>
      <c r="G725" s="132"/>
      <c r="H725" s="132"/>
      <c r="I725" s="132"/>
      <c r="X725" s="81"/>
    </row>
    <row r="726" spans="4:24" ht="14.25" customHeight="1">
      <c r="D726" s="132"/>
      <c r="E726" s="133"/>
      <c r="F726" s="133"/>
      <c r="G726" s="132"/>
      <c r="H726" s="132"/>
      <c r="I726" s="132"/>
      <c r="X726" s="81"/>
    </row>
    <row r="727" spans="4:24" ht="14.25" customHeight="1">
      <c r="D727" s="132"/>
      <c r="E727" s="133"/>
      <c r="F727" s="133"/>
      <c r="G727" s="132"/>
      <c r="H727" s="132"/>
      <c r="I727" s="132"/>
      <c r="X727" s="81"/>
    </row>
    <row r="728" spans="4:24" ht="14.25" customHeight="1">
      <c r="D728" s="132"/>
      <c r="E728" s="133"/>
      <c r="F728" s="133"/>
      <c r="G728" s="132"/>
      <c r="H728" s="132"/>
      <c r="I728" s="132"/>
      <c r="X728" s="81"/>
    </row>
    <row r="729" spans="4:24" ht="14.25" customHeight="1">
      <c r="D729" s="132"/>
      <c r="E729" s="133"/>
      <c r="F729" s="133"/>
      <c r="G729" s="132"/>
      <c r="H729" s="132"/>
      <c r="I729" s="132"/>
      <c r="X729" s="81"/>
    </row>
    <row r="730" spans="4:24" ht="14.25" customHeight="1">
      <c r="D730" s="132"/>
      <c r="E730" s="133"/>
      <c r="F730" s="133"/>
      <c r="G730" s="132"/>
      <c r="H730" s="132"/>
      <c r="I730" s="132"/>
      <c r="X730" s="81"/>
    </row>
    <row r="731" spans="4:24" ht="14.25" customHeight="1">
      <c r="D731" s="132"/>
      <c r="E731" s="133"/>
      <c r="F731" s="133"/>
      <c r="G731" s="132"/>
      <c r="H731" s="132"/>
      <c r="I731" s="132"/>
      <c r="X731" s="81"/>
    </row>
    <row r="732" spans="4:24" ht="14.25" customHeight="1">
      <c r="D732" s="132"/>
      <c r="E732" s="133"/>
      <c r="F732" s="133"/>
      <c r="G732" s="132"/>
      <c r="H732" s="132"/>
      <c r="I732" s="132"/>
      <c r="X732" s="81"/>
    </row>
    <row r="733" spans="4:24" ht="14.25" customHeight="1">
      <c r="D733" s="132"/>
      <c r="E733" s="133"/>
      <c r="F733" s="133"/>
      <c r="G733" s="132"/>
      <c r="H733" s="132"/>
      <c r="I733" s="132"/>
      <c r="X733" s="81"/>
    </row>
    <row r="734" spans="4:24" ht="14.25" customHeight="1">
      <c r="D734" s="132"/>
      <c r="E734" s="133"/>
      <c r="F734" s="133"/>
      <c r="G734" s="132"/>
      <c r="H734" s="132"/>
      <c r="I734" s="132"/>
      <c r="X734" s="81"/>
    </row>
    <row r="735" spans="4:24" ht="14.25" customHeight="1">
      <c r="D735" s="132"/>
      <c r="E735" s="133"/>
      <c r="F735" s="133"/>
      <c r="G735" s="132"/>
      <c r="H735" s="132"/>
      <c r="I735" s="132"/>
      <c r="X735" s="81"/>
    </row>
    <row r="736" spans="4:24" ht="14.25" customHeight="1">
      <c r="D736" s="132"/>
      <c r="E736" s="133"/>
      <c r="F736" s="133"/>
      <c r="G736" s="132"/>
      <c r="H736" s="132"/>
      <c r="I736" s="132"/>
      <c r="X736" s="81"/>
    </row>
    <row r="737" spans="4:24" ht="14.25" customHeight="1">
      <c r="D737" s="132"/>
      <c r="E737" s="133"/>
      <c r="F737" s="133"/>
      <c r="G737" s="132"/>
      <c r="H737" s="132"/>
      <c r="I737" s="132"/>
      <c r="X737" s="81"/>
    </row>
    <row r="738" spans="4:24" ht="14.25" customHeight="1">
      <c r="D738" s="132"/>
      <c r="E738" s="133"/>
      <c r="F738" s="133"/>
      <c r="G738" s="132"/>
      <c r="H738" s="132"/>
      <c r="I738" s="132"/>
      <c r="X738" s="81"/>
    </row>
    <row r="739" spans="4:24" ht="14.25" customHeight="1">
      <c r="D739" s="132"/>
      <c r="E739" s="133"/>
      <c r="F739" s="133"/>
      <c r="G739" s="132"/>
      <c r="H739" s="132"/>
      <c r="I739" s="132"/>
      <c r="X739" s="81"/>
    </row>
    <row r="740" spans="4:24" ht="14.25" customHeight="1">
      <c r="D740" s="132"/>
      <c r="E740" s="133"/>
      <c r="F740" s="133"/>
      <c r="G740" s="132"/>
      <c r="H740" s="132"/>
      <c r="I740" s="132"/>
      <c r="X740" s="81"/>
    </row>
    <row r="741" spans="4:24" ht="14.25" customHeight="1">
      <c r="D741" s="132"/>
      <c r="E741" s="133"/>
      <c r="F741" s="133"/>
      <c r="G741" s="132"/>
      <c r="H741" s="132"/>
      <c r="I741" s="132"/>
      <c r="X741" s="81"/>
    </row>
    <row r="742" spans="4:24" ht="14.25" customHeight="1">
      <c r="D742" s="132"/>
      <c r="E742" s="133"/>
      <c r="F742" s="133"/>
      <c r="G742" s="132"/>
      <c r="H742" s="132"/>
      <c r="I742" s="132"/>
      <c r="X742" s="81"/>
    </row>
    <row r="743" spans="4:24" ht="14.25" customHeight="1">
      <c r="D743" s="132"/>
      <c r="E743" s="133"/>
      <c r="F743" s="133"/>
      <c r="G743" s="132"/>
      <c r="H743" s="132"/>
      <c r="I743" s="132"/>
      <c r="X743" s="81"/>
    </row>
    <row r="744" spans="4:24" ht="14.25" customHeight="1">
      <c r="D744" s="132"/>
      <c r="E744" s="133"/>
      <c r="F744" s="133"/>
      <c r="G744" s="132"/>
      <c r="H744" s="132"/>
      <c r="I744" s="132"/>
      <c r="X744" s="81"/>
    </row>
    <row r="745" spans="4:24" ht="14.25" customHeight="1">
      <c r="D745" s="132"/>
      <c r="E745" s="133"/>
      <c r="F745" s="133"/>
      <c r="G745" s="132"/>
      <c r="H745" s="132"/>
      <c r="I745" s="132"/>
      <c r="X745" s="81"/>
    </row>
    <row r="746" spans="4:24" ht="14.25" customHeight="1">
      <c r="D746" s="132"/>
      <c r="E746" s="133"/>
      <c r="F746" s="133"/>
      <c r="G746" s="132"/>
      <c r="H746" s="132"/>
      <c r="I746" s="132"/>
      <c r="X746" s="81"/>
    </row>
    <row r="747" spans="4:24" ht="14.25" customHeight="1">
      <c r="D747" s="132"/>
      <c r="E747" s="133"/>
      <c r="F747" s="133"/>
      <c r="G747" s="132"/>
      <c r="H747" s="132"/>
      <c r="I747" s="132"/>
      <c r="X747" s="81"/>
    </row>
    <row r="748" spans="4:24" ht="14.25" customHeight="1">
      <c r="D748" s="132"/>
      <c r="E748" s="133"/>
      <c r="F748" s="133"/>
      <c r="G748" s="132"/>
      <c r="H748" s="132"/>
      <c r="I748" s="132"/>
      <c r="X748" s="81"/>
    </row>
    <row r="749" spans="4:24" ht="14.25" customHeight="1">
      <c r="D749" s="132"/>
      <c r="E749" s="133"/>
      <c r="F749" s="133"/>
      <c r="G749" s="132"/>
      <c r="H749" s="132"/>
      <c r="I749" s="132"/>
      <c r="X749" s="81"/>
    </row>
    <row r="750" spans="4:24" ht="14.25" customHeight="1">
      <c r="D750" s="132"/>
      <c r="E750" s="133"/>
      <c r="F750" s="133"/>
      <c r="G750" s="132"/>
      <c r="H750" s="132"/>
      <c r="I750" s="132"/>
      <c r="X750" s="81"/>
    </row>
    <row r="751" spans="4:24" ht="14.25" customHeight="1">
      <c r="D751" s="132"/>
      <c r="E751" s="133"/>
      <c r="F751" s="133"/>
      <c r="G751" s="132"/>
      <c r="H751" s="132"/>
      <c r="I751" s="132"/>
      <c r="X751" s="81"/>
    </row>
    <row r="752" spans="4:24" ht="14.25" customHeight="1">
      <c r="D752" s="132"/>
      <c r="E752" s="133"/>
      <c r="F752" s="133"/>
      <c r="G752" s="132"/>
      <c r="H752" s="132"/>
      <c r="I752" s="132"/>
      <c r="X752" s="81"/>
    </row>
    <row r="753" spans="4:24" ht="14.25" customHeight="1">
      <c r="D753" s="132"/>
      <c r="E753" s="133"/>
      <c r="F753" s="133"/>
      <c r="G753" s="132"/>
      <c r="H753" s="132"/>
      <c r="I753" s="132"/>
      <c r="X753" s="81"/>
    </row>
    <row r="754" spans="4:24" ht="14.25" customHeight="1">
      <c r="D754" s="132"/>
      <c r="E754" s="133"/>
      <c r="F754" s="133"/>
      <c r="G754" s="132"/>
      <c r="H754" s="132"/>
      <c r="I754" s="132"/>
      <c r="X754" s="81"/>
    </row>
    <row r="755" spans="4:24" ht="14.25" customHeight="1">
      <c r="D755" s="132"/>
      <c r="E755" s="133"/>
      <c r="F755" s="133"/>
      <c r="G755" s="132"/>
      <c r="H755" s="132"/>
      <c r="I755" s="132"/>
      <c r="X755" s="81"/>
    </row>
    <row r="756" spans="4:24" ht="14.25" customHeight="1">
      <c r="D756" s="132"/>
      <c r="E756" s="133"/>
      <c r="F756" s="133"/>
      <c r="G756" s="132"/>
      <c r="H756" s="132"/>
      <c r="I756" s="132"/>
      <c r="X756" s="81"/>
    </row>
    <row r="757" spans="4:24" ht="14.25" customHeight="1">
      <c r="D757" s="132"/>
      <c r="E757" s="133"/>
      <c r="F757" s="133"/>
      <c r="G757" s="132"/>
      <c r="H757" s="132"/>
      <c r="I757" s="132"/>
      <c r="X757" s="81"/>
    </row>
    <row r="758" spans="4:24" ht="14.25" customHeight="1">
      <c r="D758" s="132"/>
      <c r="E758" s="133"/>
      <c r="F758" s="133"/>
      <c r="G758" s="132"/>
      <c r="H758" s="132"/>
      <c r="I758" s="132"/>
      <c r="X758" s="81"/>
    </row>
    <row r="759" spans="4:24" ht="14.25" customHeight="1">
      <c r="D759" s="132"/>
      <c r="E759" s="133"/>
      <c r="F759" s="133"/>
      <c r="G759" s="132"/>
      <c r="H759" s="132"/>
      <c r="I759" s="132"/>
      <c r="X759" s="81"/>
    </row>
    <row r="760" spans="4:24" ht="14.25" customHeight="1">
      <c r="D760" s="132"/>
      <c r="E760" s="133"/>
      <c r="F760" s="133"/>
      <c r="G760" s="132"/>
      <c r="H760" s="132"/>
      <c r="I760" s="132"/>
      <c r="X760" s="81"/>
    </row>
    <row r="761" spans="4:24" ht="14.25" customHeight="1">
      <c r="D761" s="132"/>
      <c r="E761" s="133"/>
      <c r="F761" s="133"/>
      <c r="G761" s="132"/>
      <c r="H761" s="132"/>
      <c r="I761" s="132"/>
      <c r="X761" s="81"/>
    </row>
    <row r="762" spans="4:24" ht="14.25" customHeight="1">
      <c r="D762" s="132"/>
      <c r="E762" s="133"/>
      <c r="F762" s="133"/>
      <c r="G762" s="132"/>
      <c r="H762" s="132"/>
      <c r="I762" s="132"/>
      <c r="X762" s="81"/>
    </row>
    <row r="763" spans="4:24" ht="14.25" customHeight="1">
      <c r="D763" s="132"/>
      <c r="E763" s="133"/>
      <c r="F763" s="133"/>
      <c r="G763" s="132"/>
      <c r="H763" s="132"/>
      <c r="I763" s="132"/>
      <c r="X763" s="81"/>
    </row>
    <row r="764" spans="4:24" ht="14.25" customHeight="1">
      <c r="D764" s="132"/>
      <c r="E764" s="133"/>
      <c r="F764" s="133"/>
      <c r="G764" s="132"/>
      <c r="H764" s="132"/>
      <c r="I764" s="132"/>
      <c r="X764" s="81"/>
    </row>
    <row r="765" spans="4:24" ht="14.25" customHeight="1">
      <c r="D765" s="132"/>
      <c r="E765" s="133"/>
      <c r="F765" s="133"/>
      <c r="G765" s="132"/>
      <c r="H765" s="132"/>
      <c r="I765" s="132"/>
      <c r="X765" s="81"/>
    </row>
    <row r="766" spans="4:24" ht="14.25" customHeight="1">
      <c r="D766" s="132"/>
      <c r="E766" s="133"/>
      <c r="F766" s="133"/>
      <c r="G766" s="132"/>
      <c r="H766" s="132"/>
      <c r="I766" s="132"/>
      <c r="X766" s="81"/>
    </row>
    <row r="767" spans="4:24" ht="14.25" customHeight="1">
      <c r="D767" s="132"/>
      <c r="E767" s="133"/>
      <c r="F767" s="133"/>
      <c r="G767" s="132"/>
      <c r="H767" s="132"/>
      <c r="I767" s="132"/>
      <c r="X767" s="81"/>
    </row>
    <row r="768" spans="4:24" ht="14.25" customHeight="1">
      <c r="D768" s="132"/>
      <c r="E768" s="133"/>
      <c r="F768" s="133"/>
      <c r="G768" s="132"/>
      <c r="H768" s="132"/>
      <c r="I768" s="132"/>
      <c r="X768" s="81"/>
    </row>
    <row r="769" spans="4:24" ht="14.25" customHeight="1">
      <c r="D769" s="132"/>
      <c r="E769" s="133"/>
      <c r="F769" s="133"/>
      <c r="G769" s="132"/>
      <c r="H769" s="132"/>
      <c r="I769" s="132"/>
      <c r="X769" s="81"/>
    </row>
    <row r="770" spans="4:24" ht="14.25" customHeight="1">
      <c r="D770" s="132"/>
      <c r="E770" s="133"/>
      <c r="F770" s="133"/>
      <c r="G770" s="132"/>
      <c r="H770" s="132"/>
      <c r="I770" s="132"/>
      <c r="X770" s="81"/>
    </row>
    <row r="771" spans="4:24" ht="14.25" customHeight="1">
      <c r="D771" s="132"/>
      <c r="E771" s="133"/>
      <c r="F771" s="133"/>
      <c r="G771" s="132"/>
      <c r="H771" s="132"/>
      <c r="I771" s="132"/>
      <c r="X771" s="81"/>
    </row>
    <row r="772" spans="4:24" ht="14.25" customHeight="1">
      <c r="D772" s="132"/>
      <c r="E772" s="133"/>
      <c r="F772" s="133"/>
      <c r="G772" s="132"/>
      <c r="H772" s="132"/>
      <c r="I772" s="132"/>
      <c r="X772" s="81"/>
    </row>
    <row r="773" spans="4:24" ht="14.25" customHeight="1">
      <c r="D773" s="132"/>
      <c r="E773" s="133"/>
      <c r="F773" s="133"/>
      <c r="G773" s="132"/>
      <c r="H773" s="132"/>
      <c r="I773" s="132"/>
      <c r="X773" s="81"/>
    </row>
    <row r="774" spans="4:24" ht="14.25" customHeight="1">
      <c r="D774" s="132"/>
      <c r="E774" s="133"/>
      <c r="F774" s="133"/>
      <c r="G774" s="132"/>
      <c r="H774" s="132"/>
      <c r="I774" s="132"/>
      <c r="X774" s="81"/>
    </row>
    <row r="775" spans="4:24" ht="14.25" customHeight="1">
      <c r="D775" s="132"/>
      <c r="E775" s="133"/>
      <c r="F775" s="133"/>
      <c r="G775" s="132"/>
      <c r="H775" s="132"/>
      <c r="I775" s="132"/>
      <c r="X775" s="81"/>
    </row>
    <row r="776" spans="4:24" ht="14.25" customHeight="1">
      <c r="D776" s="132"/>
      <c r="E776" s="133"/>
      <c r="F776" s="133"/>
      <c r="G776" s="132"/>
      <c r="H776" s="132"/>
      <c r="I776" s="132"/>
      <c r="X776" s="81"/>
    </row>
    <row r="777" spans="4:24" ht="14.25" customHeight="1">
      <c r="D777" s="132"/>
      <c r="E777" s="133"/>
      <c r="F777" s="133"/>
      <c r="G777" s="132"/>
      <c r="H777" s="132"/>
      <c r="I777" s="132"/>
      <c r="X777" s="81"/>
    </row>
    <row r="778" spans="4:24" ht="14.25" customHeight="1">
      <c r="D778" s="132"/>
      <c r="E778" s="133"/>
      <c r="F778" s="133"/>
      <c r="G778" s="132"/>
      <c r="H778" s="132"/>
      <c r="I778" s="132"/>
      <c r="X778" s="81"/>
    </row>
    <row r="779" spans="4:24" ht="14.25" customHeight="1">
      <c r="D779" s="132"/>
      <c r="E779" s="133"/>
      <c r="F779" s="133"/>
      <c r="G779" s="132"/>
      <c r="H779" s="132"/>
      <c r="I779" s="132"/>
      <c r="X779" s="81"/>
    </row>
    <row r="780" spans="4:24" ht="14.25" customHeight="1">
      <c r="D780" s="132"/>
      <c r="E780" s="133"/>
      <c r="F780" s="133"/>
      <c r="G780" s="132"/>
      <c r="H780" s="132"/>
      <c r="I780" s="132"/>
      <c r="X780" s="81"/>
    </row>
    <row r="781" spans="4:24" ht="14.25" customHeight="1">
      <c r="D781" s="132"/>
      <c r="E781" s="133"/>
      <c r="F781" s="133"/>
      <c r="G781" s="132"/>
      <c r="H781" s="132"/>
      <c r="I781" s="132"/>
      <c r="X781" s="81"/>
    </row>
    <row r="782" spans="4:24" ht="14.25" customHeight="1">
      <c r="D782" s="132"/>
      <c r="E782" s="133"/>
      <c r="F782" s="133"/>
      <c r="G782" s="132"/>
      <c r="H782" s="132"/>
      <c r="I782" s="132"/>
      <c r="X782" s="81"/>
    </row>
    <row r="783" spans="4:24" ht="14.25" customHeight="1">
      <c r="D783" s="132"/>
      <c r="E783" s="133"/>
      <c r="F783" s="133"/>
      <c r="G783" s="132"/>
      <c r="H783" s="132"/>
      <c r="I783" s="132"/>
      <c r="X783" s="81"/>
    </row>
    <row r="784" spans="4:24" ht="14.25" customHeight="1">
      <c r="D784" s="132"/>
      <c r="E784" s="133"/>
      <c r="F784" s="133"/>
      <c r="G784" s="132"/>
      <c r="H784" s="132"/>
      <c r="I784" s="132"/>
      <c r="X784" s="81"/>
    </row>
    <row r="785" spans="4:24" ht="14.25" customHeight="1">
      <c r="D785" s="132"/>
      <c r="E785" s="133"/>
      <c r="F785" s="133"/>
      <c r="G785" s="132"/>
      <c r="H785" s="132"/>
      <c r="I785" s="132"/>
      <c r="X785" s="81"/>
    </row>
    <row r="786" spans="4:24" ht="14.25" customHeight="1">
      <c r="D786" s="132"/>
      <c r="E786" s="133"/>
      <c r="F786" s="133"/>
      <c r="G786" s="132"/>
      <c r="H786" s="132"/>
      <c r="I786" s="132"/>
      <c r="X786" s="81"/>
    </row>
    <row r="787" spans="4:24" ht="14.25" customHeight="1">
      <c r="D787" s="132"/>
      <c r="E787" s="133"/>
      <c r="F787" s="133"/>
      <c r="G787" s="132"/>
      <c r="H787" s="132"/>
      <c r="I787" s="132"/>
      <c r="X787" s="81"/>
    </row>
    <row r="788" spans="4:24" ht="14.25" customHeight="1">
      <c r="D788" s="132"/>
      <c r="E788" s="133"/>
      <c r="F788" s="133"/>
      <c r="G788" s="132"/>
      <c r="H788" s="132"/>
      <c r="I788" s="132"/>
      <c r="X788" s="81"/>
    </row>
    <row r="789" spans="4:24" ht="14.25" customHeight="1">
      <c r="D789" s="132"/>
      <c r="E789" s="133"/>
      <c r="F789" s="133"/>
      <c r="G789" s="132"/>
      <c r="H789" s="132"/>
      <c r="I789" s="132"/>
      <c r="X789" s="81"/>
    </row>
    <row r="790" spans="4:24" ht="14.25" customHeight="1">
      <c r="D790" s="132"/>
      <c r="E790" s="133"/>
      <c r="F790" s="133"/>
      <c r="G790" s="132"/>
      <c r="H790" s="132"/>
      <c r="I790" s="132"/>
      <c r="X790" s="81"/>
    </row>
    <row r="791" spans="4:24" ht="14.25" customHeight="1">
      <c r="D791" s="132"/>
      <c r="E791" s="133"/>
      <c r="F791" s="133"/>
      <c r="G791" s="132"/>
      <c r="H791" s="132"/>
      <c r="I791" s="132"/>
      <c r="X791" s="81"/>
    </row>
    <row r="792" spans="4:24" ht="14.25" customHeight="1">
      <c r="D792" s="132"/>
      <c r="E792" s="133"/>
      <c r="F792" s="133"/>
      <c r="G792" s="132"/>
      <c r="H792" s="132"/>
      <c r="I792" s="132"/>
      <c r="X792" s="81"/>
    </row>
    <row r="793" spans="4:24" ht="14.25" customHeight="1">
      <c r="D793" s="132"/>
      <c r="E793" s="133"/>
      <c r="F793" s="133"/>
      <c r="G793" s="132"/>
      <c r="H793" s="132"/>
      <c r="I793" s="132"/>
      <c r="X793" s="81"/>
    </row>
    <row r="794" spans="4:24" ht="14.25" customHeight="1">
      <c r="D794" s="132"/>
      <c r="E794" s="133"/>
      <c r="F794" s="133"/>
      <c r="G794" s="132"/>
      <c r="H794" s="132"/>
      <c r="I794" s="132"/>
      <c r="X794" s="81"/>
    </row>
    <row r="795" spans="4:24" ht="14.25" customHeight="1">
      <c r="D795" s="132"/>
      <c r="E795" s="133"/>
      <c r="F795" s="133"/>
      <c r="G795" s="132"/>
      <c r="H795" s="132"/>
      <c r="I795" s="132"/>
      <c r="X795" s="81"/>
    </row>
    <row r="796" spans="4:24" ht="14.25" customHeight="1">
      <c r="D796" s="132"/>
      <c r="E796" s="133"/>
      <c r="F796" s="133"/>
      <c r="G796" s="132"/>
      <c r="H796" s="132"/>
      <c r="I796" s="132"/>
      <c r="X796" s="81"/>
    </row>
    <row r="797" spans="4:24" ht="14.25" customHeight="1">
      <c r="D797" s="132"/>
      <c r="E797" s="133"/>
      <c r="F797" s="133"/>
      <c r="G797" s="132"/>
      <c r="H797" s="132"/>
      <c r="I797" s="132"/>
      <c r="X797" s="81"/>
    </row>
    <row r="798" spans="4:24" ht="14.25" customHeight="1">
      <c r="D798" s="132"/>
      <c r="E798" s="133"/>
      <c r="F798" s="133"/>
      <c r="G798" s="132"/>
      <c r="H798" s="132"/>
      <c r="I798" s="132"/>
      <c r="X798" s="81"/>
    </row>
    <row r="799" spans="4:24" ht="14.25" customHeight="1">
      <c r="D799" s="132"/>
      <c r="E799" s="133"/>
      <c r="F799" s="133"/>
      <c r="G799" s="132"/>
      <c r="H799" s="132"/>
      <c r="I799" s="132"/>
      <c r="X799" s="81"/>
    </row>
    <row r="800" spans="4:24" ht="14.25" customHeight="1">
      <c r="D800" s="132"/>
      <c r="E800" s="133"/>
      <c r="F800" s="133"/>
      <c r="G800" s="132"/>
      <c r="H800" s="132"/>
      <c r="I800" s="132"/>
      <c r="X800" s="81"/>
    </row>
    <row r="801" spans="4:24" ht="14.25" customHeight="1">
      <c r="D801" s="132"/>
      <c r="E801" s="133"/>
      <c r="F801" s="133"/>
      <c r="G801" s="132"/>
      <c r="H801" s="132"/>
      <c r="I801" s="132"/>
      <c r="X801" s="81"/>
    </row>
    <row r="802" spans="4:24" ht="14.25" customHeight="1">
      <c r="D802" s="132"/>
      <c r="E802" s="133"/>
      <c r="F802" s="133"/>
      <c r="G802" s="132"/>
      <c r="H802" s="132"/>
      <c r="I802" s="132"/>
      <c r="X802" s="81"/>
    </row>
    <row r="803" spans="4:24" ht="14.25" customHeight="1">
      <c r="D803" s="132"/>
      <c r="E803" s="133"/>
      <c r="F803" s="133"/>
      <c r="G803" s="132"/>
      <c r="H803" s="132"/>
      <c r="I803" s="132"/>
      <c r="X803" s="81"/>
    </row>
    <row r="804" spans="4:24" ht="14.25" customHeight="1">
      <c r="D804" s="132"/>
      <c r="E804" s="133"/>
      <c r="F804" s="133"/>
      <c r="G804" s="132"/>
      <c r="H804" s="132"/>
      <c r="I804" s="132"/>
      <c r="X804" s="81"/>
    </row>
    <row r="805" spans="4:24" ht="14.25" customHeight="1">
      <c r="D805" s="132"/>
      <c r="E805" s="133"/>
      <c r="F805" s="133"/>
      <c r="G805" s="132"/>
      <c r="H805" s="132"/>
      <c r="I805" s="132"/>
      <c r="X805" s="81"/>
    </row>
    <row r="806" spans="4:24" ht="14.25" customHeight="1">
      <c r="D806" s="132"/>
      <c r="E806" s="133"/>
      <c r="F806" s="133"/>
      <c r="G806" s="132"/>
      <c r="H806" s="132"/>
      <c r="I806" s="132"/>
      <c r="X806" s="81"/>
    </row>
    <row r="807" spans="4:24" ht="14.25" customHeight="1">
      <c r="D807" s="132"/>
      <c r="E807" s="133"/>
      <c r="F807" s="133"/>
      <c r="G807" s="132"/>
      <c r="H807" s="132"/>
      <c r="I807" s="132"/>
      <c r="X807" s="81"/>
    </row>
    <row r="808" spans="4:24" ht="14.25" customHeight="1">
      <c r="D808" s="132"/>
      <c r="E808" s="133"/>
      <c r="F808" s="133"/>
      <c r="G808" s="132"/>
      <c r="H808" s="132"/>
      <c r="I808" s="132"/>
      <c r="X808" s="81"/>
    </row>
    <row r="809" spans="4:24" ht="14.25" customHeight="1">
      <c r="D809" s="132"/>
      <c r="E809" s="133"/>
      <c r="F809" s="133"/>
      <c r="G809" s="132"/>
      <c r="H809" s="132"/>
      <c r="I809" s="132"/>
      <c r="X809" s="81"/>
    </row>
    <row r="810" spans="4:24" ht="14.25" customHeight="1">
      <c r="D810" s="132"/>
      <c r="E810" s="133"/>
      <c r="F810" s="133"/>
      <c r="G810" s="132"/>
      <c r="H810" s="132"/>
      <c r="I810" s="132"/>
      <c r="X810" s="81"/>
    </row>
    <row r="811" spans="4:24" ht="14.25" customHeight="1">
      <c r="D811" s="132"/>
      <c r="E811" s="133"/>
      <c r="F811" s="133"/>
      <c r="G811" s="132"/>
      <c r="H811" s="132"/>
      <c r="I811" s="132"/>
      <c r="X811" s="81"/>
    </row>
    <row r="812" spans="4:24" ht="14.25" customHeight="1">
      <c r="D812" s="132"/>
      <c r="E812" s="133"/>
      <c r="F812" s="133"/>
      <c r="G812" s="132"/>
      <c r="H812" s="132"/>
      <c r="I812" s="132"/>
      <c r="X812" s="81"/>
    </row>
    <row r="813" spans="4:24" ht="14.25" customHeight="1">
      <c r="D813" s="132"/>
      <c r="E813" s="133"/>
      <c r="F813" s="133"/>
      <c r="G813" s="132"/>
      <c r="H813" s="132"/>
      <c r="I813" s="132"/>
      <c r="X813" s="81"/>
    </row>
    <row r="814" spans="4:24" ht="14.25" customHeight="1">
      <c r="D814" s="132"/>
      <c r="E814" s="133"/>
      <c r="F814" s="133"/>
      <c r="G814" s="132"/>
      <c r="H814" s="132"/>
      <c r="I814" s="132"/>
      <c r="X814" s="81"/>
    </row>
    <row r="815" spans="4:24" ht="14.25" customHeight="1">
      <c r="D815" s="132"/>
      <c r="E815" s="133"/>
      <c r="F815" s="133"/>
      <c r="G815" s="132"/>
      <c r="H815" s="132"/>
      <c r="I815" s="132"/>
      <c r="X815" s="81"/>
    </row>
    <row r="816" spans="4:24" ht="14.25" customHeight="1">
      <c r="D816" s="132"/>
      <c r="E816" s="133"/>
      <c r="F816" s="133"/>
      <c r="G816" s="132"/>
      <c r="H816" s="132"/>
      <c r="I816" s="132"/>
      <c r="X816" s="81"/>
    </row>
    <row r="817" spans="4:24" ht="14.25" customHeight="1">
      <c r="D817" s="132"/>
      <c r="E817" s="133"/>
      <c r="F817" s="133"/>
      <c r="G817" s="132"/>
      <c r="H817" s="132"/>
      <c r="I817" s="132"/>
      <c r="X817" s="81"/>
    </row>
    <row r="818" spans="4:24" ht="14.25" customHeight="1">
      <c r="D818" s="132"/>
      <c r="E818" s="133"/>
      <c r="F818" s="133"/>
      <c r="G818" s="132"/>
      <c r="H818" s="132"/>
      <c r="I818" s="132"/>
      <c r="X818" s="81"/>
    </row>
    <row r="819" spans="4:24" ht="14.25" customHeight="1">
      <c r="D819" s="132"/>
      <c r="E819" s="133"/>
      <c r="F819" s="133"/>
      <c r="G819" s="132"/>
      <c r="H819" s="132"/>
      <c r="I819" s="132"/>
      <c r="X819" s="81"/>
    </row>
    <row r="820" spans="4:24" ht="14.25" customHeight="1">
      <c r="D820" s="132"/>
      <c r="E820" s="133"/>
      <c r="F820" s="133"/>
      <c r="G820" s="132"/>
      <c r="H820" s="132"/>
      <c r="I820" s="132"/>
      <c r="X820" s="81"/>
    </row>
    <row r="821" spans="4:24" ht="14.25" customHeight="1">
      <c r="D821" s="132"/>
      <c r="E821" s="133"/>
      <c r="F821" s="133"/>
      <c r="G821" s="132"/>
      <c r="H821" s="132"/>
      <c r="I821" s="132"/>
      <c r="X821" s="81"/>
    </row>
    <row r="822" spans="4:24" ht="14.25" customHeight="1">
      <c r="D822" s="132"/>
      <c r="E822" s="133"/>
      <c r="F822" s="133"/>
      <c r="G822" s="132"/>
      <c r="H822" s="132"/>
      <c r="I822" s="132"/>
      <c r="X822" s="81"/>
    </row>
    <row r="823" spans="4:24" ht="14.25" customHeight="1">
      <c r="D823" s="132"/>
      <c r="E823" s="133"/>
      <c r="F823" s="133"/>
      <c r="G823" s="132"/>
      <c r="H823" s="132"/>
      <c r="I823" s="132"/>
      <c r="X823" s="81"/>
    </row>
    <row r="824" spans="4:24" ht="14.25" customHeight="1">
      <c r="D824" s="132"/>
      <c r="E824" s="133"/>
      <c r="F824" s="133"/>
      <c r="G824" s="132"/>
      <c r="H824" s="132"/>
      <c r="I824" s="132"/>
      <c r="X824" s="81"/>
    </row>
    <row r="825" spans="4:24" ht="14.25" customHeight="1">
      <c r="D825" s="132"/>
      <c r="E825" s="133"/>
      <c r="F825" s="133"/>
      <c r="G825" s="132"/>
      <c r="H825" s="132"/>
      <c r="I825" s="132"/>
      <c r="X825" s="81"/>
    </row>
    <row r="826" spans="4:24" ht="14.25" customHeight="1">
      <c r="D826" s="132"/>
      <c r="E826" s="133"/>
      <c r="F826" s="133"/>
      <c r="G826" s="132"/>
      <c r="H826" s="132"/>
      <c r="I826" s="132"/>
      <c r="X826" s="81"/>
    </row>
    <row r="827" spans="4:24" ht="14.25" customHeight="1">
      <c r="D827" s="132"/>
      <c r="E827" s="133"/>
      <c r="F827" s="133"/>
      <c r="G827" s="132"/>
      <c r="H827" s="132"/>
      <c r="I827" s="132"/>
      <c r="X827" s="81"/>
    </row>
    <row r="828" spans="4:24" ht="14.25" customHeight="1">
      <c r="D828" s="132"/>
      <c r="E828" s="133"/>
      <c r="F828" s="133"/>
      <c r="G828" s="132"/>
      <c r="H828" s="132"/>
      <c r="I828" s="132"/>
      <c r="X828" s="81"/>
    </row>
    <row r="829" spans="4:24" ht="14.25" customHeight="1">
      <c r="D829" s="132"/>
      <c r="E829" s="133"/>
      <c r="F829" s="133"/>
      <c r="G829" s="132"/>
      <c r="H829" s="132"/>
      <c r="I829" s="132"/>
      <c r="X829" s="81"/>
    </row>
    <row r="830" spans="4:24" ht="14.25" customHeight="1">
      <c r="D830" s="132"/>
      <c r="E830" s="133"/>
      <c r="F830" s="133"/>
      <c r="G830" s="132"/>
      <c r="H830" s="132"/>
      <c r="I830" s="132"/>
      <c r="X830" s="81"/>
    </row>
    <row r="831" spans="4:24" ht="14.25" customHeight="1">
      <c r="D831" s="132"/>
      <c r="E831" s="133"/>
      <c r="F831" s="133"/>
      <c r="G831" s="132"/>
      <c r="H831" s="132"/>
      <c r="I831" s="132"/>
      <c r="X831" s="81"/>
    </row>
    <row r="832" spans="4:24" ht="14.25" customHeight="1">
      <c r="D832" s="132"/>
      <c r="E832" s="133"/>
      <c r="F832" s="133"/>
      <c r="G832" s="132"/>
      <c r="H832" s="132"/>
      <c r="I832" s="132"/>
      <c r="X832" s="81"/>
    </row>
    <row r="833" spans="4:24" ht="14.25" customHeight="1">
      <c r="D833" s="132"/>
      <c r="E833" s="133"/>
      <c r="F833" s="133"/>
      <c r="G833" s="132"/>
      <c r="H833" s="132"/>
      <c r="I833" s="132"/>
      <c r="X833" s="81"/>
    </row>
    <row r="834" spans="4:24" ht="14.25" customHeight="1">
      <c r="D834" s="132"/>
      <c r="E834" s="133"/>
      <c r="F834" s="133"/>
      <c r="G834" s="132"/>
      <c r="H834" s="132"/>
      <c r="I834" s="132"/>
      <c r="X834" s="81"/>
    </row>
    <row r="835" spans="4:24" ht="14.25" customHeight="1">
      <c r="D835" s="132"/>
      <c r="E835" s="133"/>
      <c r="F835" s="133"/>
      <c r="G835" s="132"/>
      <c r="H835" s="132"/>
      <c r="I835" s="132"/>
      <c r="X835" s="81"/>
    </row>
    <row r="836" spans="4:24" ht="14.25" customHeight="1">
      <c r="D836" s="132"/>
      <c r="E836" s="133"/>
      <c r="F836" s="133"/>
      <c r="G836" s="132"/>
      <c r="H836" s="132"/>
      <c r="I836" s="132"/>
      <c r="X836" s="81"/>
    </row>
    <row r="837" spans="4:24" ht="14.25" customHeight="1">
      <c r="D837" s="132"/>
      <c r="E837" s="133"/>
      <c r="F837" s="133"/>
      <c r="G837" s="132"/>
      <c r="H837" s="132"/>
      <c r="I837" s="132"/>
      <c r="X837" s="81"/>
    </row>
    <row r="838" spans="4:24" ht="14.25" customHeight="1">
      <c r="D838" s="132"/>
      <c r="E838" s="133"/>
      <c r="F838" s="133"/>
      <c r="G838" s="132"/>
      <c r="H838" s="132"/>
      <c r="I838" s="132"/>
      <c r="X838" s="81"/>
    </row>
    <row r="839" spans="4:24" ht="14.25" customHeight="1">
      <c r="D839" s="132"/>
      <c r="E839" s="133"/>
      <c r="F839" s="133"/>
      <c r="G839" s="132"/>
      <c r="H839" s="132"/>
      <c r="I839" s="132"/>
      <c r="X839" s="81"/>
    </row>
    <row r="840" spans="4:24" ht="14.25" customHeight="1">
      <c r="D840" s="132"/>
      <c r="E840" s="133"/>
      <c r="F840" s="133"/>
      <c r="G840" s="132"/>
      <c r="H840" s="132"/>
      <c r="I840" s="132"/>
      <c r="X840" s="81"/>
    </row>
    <row r="841" spans="4:24" ht="14.25" customHeight="1">
      <c r="D841" s="132"/>
      <c r="E841" s="133"/>
      <c r="F841" s="133"/>
      <c r="G841" s="132"/>
      <c r="H841" s="132"/>
      <c r="I841" s="132"/>
      <c r="X841" s="81"/>
    </row>
    <row r="842" spans="4:24" ht="14.25" customHeight="1">
      <c r="D842" s="132"/>
      <c r="E842" s="133"/>
      <c r="F842" s="133"/>
      <c r="G842" s="132"/>
      <c r="H842" s="132"/>
      <c r="I842" s="132"/>
      <c r="X842" s="81"/>
    </row>
    <row r="843" spans="4:24" ht="14.25" customHeight="1">
      <c r="D843" s="132"/>
      <c r="E843" s="133"/>
      <c r="F843" s="133"/>
      <c r="G843" s="132"/>
      <c r="H843" s="132"/>
      <c r="I843" s="132"/>
      <c r="X843" s="81"/>
    </row>
    <row r="844" spans="4:24" ht="14.25" customHeight="1">
      <c r="D844" s="132"/>
      <c r="E844" s="133"/>
      <c r="F844" s="133"/>
      <c r="G844" s="132"/>
      <c r="H844" s="132"/>
      <c r="I844" s="132"/>
      <c r="X844" s="81"/>
    </row>
    <row r="845" spans="4:24" ht="14.25" customHeight="1">
      <c r="D845" s="132"/>
      <c r="E845" s="133"/>
      <c r="F845" s="133"/>
      <c r="G845" s="132"/>
      <c r="H845" s="132"/>
      <c r="I845" s="132"/>
      <c r="X845" s="81"/>
    </row>
    <row r="846" spans="4:24" ht="14.25" customHeight="1">
      <c r="D846" s="132"/>
      <c r="E846" s="133"/>
      <c r="F846" s="133"/>
      <c r="G846" s="132"/>
      <c r="H846" s="132"/>
      <c r="I846" s="132"/>
      <c r="X846" s="81"/>
    </row>
    <row r="847" spans="4:24" ht="14.25" customHeight="1">
      <c r="D847" s="132"/>
      <c r="E847" s="133"/>
      <c r="F847" s="133"/>
      <c r="G847" s="132"/>
      <c r="H847" s="132"/>
      <c r="I847" s="132"/>
      <c r="X847" s="81"/>
    </row>
    <row r="848" spans="4:24" ht="14.25" customHeight="1">
      <c r="D848" s="132"/>
      <c r="E848" s="133"/>
      <c r="F848" s="133"/>
      <c r="G848" s="132"/>
      <c r="H848" s="132"/>
      <c r="I848" s="132"/>
      <c r="X848" s="81"/>
    </row>
    <row r="849" spans="4:24" ht="14.25" customHeight="1">
      <c r="D849" s="132"/>
      <c r="E849" s="133"/>
      <c r="F849" s="133"/>
      <c r="G849" s="132"/>
      <c r="H849" s="132"/>
      <c r="I849" s="132"/>
      <c r="X849" s="81"/>
    </row>
    <row r="850" spans="4:24" ht="14.25" customHeight="1">
      <c r="D850" s="132"/>
      <c r="E850" s="133"/>
      <c r="F850" s="133"/>
      <c r="G850" s="132"/>
      <c r="H850" s="132"/>
      <c r="I850" s="132"/>
      <c r="X850" s="81"/>
    </row>
    <row r="851" spans="4:24" ht="14.25" customHeight="1">
      <c r="D851" s="132"/>
      <c r="E851" s="133"/>
      <c r="F851" s="133"/>
      <c r="G851" s="132"/>
      <c r="H851" s="132"/>
      <c r="I851" s="132"/>
      <c r="X851" s="81"/>
    </row>
    <row r="852" spans="4:24" ht="14.25" customHeight="1">
      <c r="D852" s="132"/>
      <c r="E852" s="133"/>
      <c r="F852" s="133"/>
      <c r="G852" s="132"/>
      <c r="H852" s="132"/>
      <c r="I852" s="132"/>
      <c r="X852" s="81"/>
    </row>
    <row r="853" spans="4:24" ht="14.25" customHeight="1">
      <c r="D853" s="132"/>
      <c r="E853" s="133"/>
      <c r="F853" s="133"/>
      <c r="G853" s="132"/>
      <c r="H853" s="132"/>
      <c r="I853" s="132"/>
      <c r="X853" s="81"/>
    </row>
    <row r="854" spans="4:24" ht="14.25" customHeight="1">
      <c r="D854" s="132"/>
      <c r="E854" s="133"/>
      <c r="F854" s="133"/>
      <c r="G854" s="132"/>
      <c r="H854" s="132"/>
      <c r="I854" s="132"/>
      <c r="X854" s="81"/>
    </row>
    <row r="855" spans="4:24" ht="14.25" customHeight="1">
      <c r="D855" s="132"/>
      <c r="E855" s="133"/>
      <c r="F855" s="133"/>
      <c r="G855" s="132"/>
      <c r="H855" s="132"/>
      <c r="I855" s="132"/>
      <c r="X855" s="81"/>
    </row>
    <row r="856" spans="4:24" ht="14.25" customHeight="1">
      <c r="D856" s="132"/>
      <c r="E856" s="133"/>
      <c r="F856" s="133"/>
      <c r="G856" s="132"/>
      <c r="H856" s="132"/>
      <c r="I856" s="132"/>
      <c r="X856" s="81"/>
    </row>
    <row r="857" spans="4:24" ht="14.25" customHeight="1">
      <c r="D857" s="132"/>
      <c r="E857" s="133"/>
      <c r="F857" s="133"/>
      <c r="G857" s="132"/>
      <c r="H857" s="132"/>
      <c r="I857" s="132"/>
      <c r="X857" s="81"/>
    </row>
    <row r="858" spans="4:24" ht="14.25" customHeight="1">
      <c r="D858" s="132"/>
      <c r="E858" s="133"/>
      <c r="F858" s="133"/>
      <c r="G858" s="132"/>
      <c r="H858" s="132"/>
      <c r="I858" s="132"/>
      <c r="X858" s="81"/>
    </row>
    <row r="859" spans="4:24" ht="14.25" customHeight="1">
      <c r="D859" s="132"/>
      <c r="E859" s="133"/>
      <c r="F859" s="133"/>
      <c r="G859" s="132"/>
      <c r="H859" s="132"/>
      <c r="I859" s="132"/>
      <c r="X859" s="81"/>
    </row>
    <row r="860" spans="4:24" ht="14.25" customHeight="1">
      <c r="D860" s="132"/>
      <c r="E860" s="133"/>
      <c r="F860" s="133"/>
      <c r="G860" s="132"/>
      <c r="H860" s="132"/>
      <c r="I860" s="132"/>
      <c r="X860" s="81"/>
    </row>
    <row r="861" spans="4:24" ht="14.25" customHeight="1">
      <c r="D861" s="132"/>
      <c r="E861" s="133"/>
      <c r="F861" s="133"/>
      <c r="G861" s="132"/>
      <c r="H861" s="132"/>
      <c r="I861" s="132"/>
      <c r="X861" s="81"/>
    </row>
    <row r="862" spans="4:24" ht="14.25" customHeight="1">
      <c r="D862" s="132"/>
      <c r="E862" s="133"/>
      <c r="F862" s="133"/>
      <c r="G862" s="132"/>
      <c r="H862" s="132"/>
      <c r="I862" s="132"/>
      <c r="X862" s="81"/>
    </row>
    <row r="863" spans="4:24" ht="14.25" customHeight="1">
      <c r="D863" s="132"/>
      <c r="E863" s="133"/>
      <c r="F863" s="133"/>
      <c r="G863" s="132"/>
      <c r="H863" s="132"/>
      <c r="I863" s="132"/>
      <c r="X863" s="81"/>
    </row>
    <row r="864" spans="4:24" ht="14.25" customHeight="1">
      <c r="D864" s="132"/>
      <c r="E864" s="133"/>
      <c r="F864" s="133"/>
      <c r="G864" s="132"/>
      <c r="H864" s="132"/>
      <c r="I864" s="132"/>
      <c r="X864" s="81"/>
    </row>
    <row r="865" spans="4:24" ht="14.25" customHeight="1">
      <c r="D865" s="132"/>
      <c r="E865" s="133"/>
      <c r="F865" s="133"/>
      <c r="G865" s="132"/>
      <c r="H865" s="132"/>
      <c r="I865" s="132"/>
      <c r="X865" s="81"/>
    </row>
    <row r="866" spans="4:24" ht="14.25" customHeight="1">
      <c r="D866" s="132"/>
      <c r="E866" s="133"/>
      <c r="F866" s="133"/>
      <c r="G866" s="132"/>
      <c r="H866" s="132"/>
      <c r="I866" s="132"/>
      <c r="X866" s="81"/>
    </row>
    <row r="867" spans="4:24" ht="14.25" customHeight="1">
      <c r="D867" s="132"/>
      <c r="E867" s="133"/>
      <c r="F867" s="133"/>
      <c r="G867" s="132"/>
      <c r="H867" s="132"/>
      <c r="I867" s="132"/>
      <c r="X867" s="81"/>
    </row>
    <row r="868" spans="4:24" ht="14.25" customHeight="1">
      <c r="D868" s="132"/>
      <c r="E868" s="133"/>
      <c r="F868" s="133"/>
      <c r="G868" s="132"/>
      <c r="H868" s="132"/>
      <c r="I868" s="132"/>
      <c r="X868" s="81"/>
    </row>
    <row r="869" spans="4:24" ht="14.25" customHeight="1">
      <c r="D869" s="132"/>
      <c r="E869" s="133"/>
      <c r="F869" s="133"/>
      <c r="G869" s="132"/>
      <c r="H869" s="132"/>
      <c r="I869" s="132"/>
      <c r="X869" s="81"/>
    </row>
    <row r="870" spans="4:24" ht="14.25" customHeight="1">
      <c r="D870" s="132"/>
      <c r="E870" s="133"/>
      <c r="F870" s="133"/>
      <c r="G870" s="132"/>
      <c r="H870" s="132"/>
      <c r="I870" s="132"/>
      <c r="X870" s="81"/>
    </row>
    <row r="871" spans="4:24" ht="14.25" customHeight="1">
      <c r="D871" s="132"/>
      <c r="E871" s="133"/>
      <c r="F871" s="133"/>
      <c r="G871" s="132"/>
      <c r="H871" s="132"/>
      <c r="I871" s="132"/>
      <c r="X871" s="81"/>
    </row>
    <row r="872" spans="4:24" ht="14.25" customHeight="1">
      <c r="D872" s="132"/>
      <c r="E872" s="133"/>
      <c r="F872" s="133"/>
      <c r="G872" s="132"/>
      <c r="H872" s="132"/>
      <c r="I872" s="132"/>
      <c r="X872" s="81"/>
    </row>
    <row r="873" spans="4:24" ht="14.25" customHeight="1">
      <c r="D873" s="132"/>
      <c r="E873" s="133"/>
      <c r="F873" s="133"/>
      <c r="G873" s="132"/>
      <c r="H873" s="132"/>
      <c r="I873" s="132"/>
      <c r="X873" s="81"/>
    </row>
    <row r="874" spans="4:24" ht="14.25" customHeight="1">
      <c r="D874" s="132"/>
      <c r="E874" s="133"/>
      <c r="F874" s="133"/>
      <c r="G874" s="132"/>
      <c r="H874" s="132"/>
      <c r="I874" s="132"/>
      <c r="X874" s="81"/>
    </row>
    <row r="875" spans="4:24" ht="14.25" customHeight="1">
      <c r="D875" s="132"/>
      <c r="E875" s="133"/>
      <c r="F875" s="133"/>
      <c r="G875" s="132"/>
      <c r="H875" s="132"/>
      <c r="I875" s="132"/>
      <c r="X875" s="81"/>
    </row>
    <row r="876" spans="4:24" ht="14.25" customHeight="1">
      <c r="D876" s="132"/>
      <c r="E876" s="133"/>
      <c r="F876" s="133"/>
      <c r="G876" s="132"/>
      <c r="H876" s="132"/>
      <c r="I876" s="132"/>
      <c r="X876" s="81"/>
    </row>
    <row r="877" spans="4:24" ht="14.25" customHeight="1">
      <c r="D877" s="132"/>
      <c r="E877" s="133"/>
      <c r="F877" s="133"/>
      <c r="G877" s="132"/>
      <c r="H877" s="132"/>
      <c r="I877" s="132"/>
      <c r="X877" s="81"/>
    </row>
    <row r="878" spans="4:24" ht="14.25" customHeight="1">
      <c r="D878" s="132"/>
      <c r="E878" s="133"/>
      <c r="F878" s="133"/>
      <c r="G878" s="132"/>
      <c r="H878" s="132"/>
      <c r="I878" s="132"/>
      <c r="X878" s="81"/>
    </row>
    <row r="879" spans="4:24" ht="14.25" customHeight="1">
      <c r="D879" s="132"/>
      <c r="E879" s="133"/>
      <c r="F879" s="133"/>
      <c r="G879" s="132"/>
      <c r="H879" s="132"/>
      <c r="I879" s="132"/>
      <c r="X879" s="81"/>
    </row>
    <row r="880" spans="4:24" ht="14.25" customHeight="1">
      <c r="D880" s="132"/>
      <c r="E880" s="133"/>
      <c r="F880" s="133"/>
      <c r="G880" s="132"/>
      <c r="H880" s="132"/>
      <c r="I880" s="132"/>
      <c r="X880" s="81"/>
    </row>
    <row r="881" spans="4:24" ht="14.25" customHeight="1">
      <c r="D881" s="132"/>
      <c r="E881" s="133"/>
      <c r="F881" s="133"/>
      <c r="G881" s="132"/>
      <c r="H881" s="132"/>
      <c r="I881" s="132"/>
      <c r="X881" s="81"/>
    </row>
    <row r="882" spans="4:24" ht="14.25" customHeight="1">
      <c r="D882" s="132"/>
      <c r="E882" s="133"/>
      <c r="F882" s="133"/>
      <c r="G882" s="132"/>
      <c r="H882" s="132"/>
      <c r="I882" s="132"/>
      <c r="X882" s="81"/>
    </row>
    <row r="883" spans="4:24" ht="14.25" customHeight="1">
      <c r="D883" s="132"/>
      <c r="E883" s="133"/>
      <c r="F883" s="133"/>
      <c r="G883" s="132"/>
      <c r="H883" s="132"/>
      <c r="I883" s="132"/>
      <c r="X883" s="81"/>
    </row>
    <row r="884" spans="4:24" ht="14.25" customHeight="1">
      <c r="D884" s="132"/>
      <c r="E884" s="133"/>
      <c r="F884" s="133"/>
      <c r="G884" s="132"/>
      <c r="H884" s="132"/>
      <c r="I884" s="132"/>
      <c r="X884" s="81"/>
    </row>
    <row r="885" spans="4:24" ht="14.25" customHeight="1">
      <c r="D885" s="132"/>
      <c r="E885" s="133"/>
      <c r="F885" s="133"/>
      <c r="G885" s="132"/>
      <c r="H885" s="132"/>
      <c r="I885" s="132"/>
      <c r="X885" s="81"/>
    </row>
    <row r="886" spans="4:24" ht="14.25" customHeight="1">
      <c r="D886" s="132"/>
      <c r="E886" s="133"/>
      <c r="F886" s="133"/>
      <c r="G886" s="132"/>
      <c r="H886" s="132"/>
      <c r="I886" s="132"/>
      <c r="X886" s="81"/>
    </row>
    <row r="887" spans="4:24" ht="14.25" customHeight="1">
      <c r="D887" s="132"/>
      <c r="E887" s="133"/>
      <c r="F887" s="133"/>
      <c r="G887" s="132"/>
      <c r="H887" s="132"/>
      <c r="I887" s="132"/>
      <c r="X887" s="81"/>
    </row>
    <row r="888" spans="4:24" ht="14.25" customHeight="1">
      <c r="D888" s="132"/>
      <c r="E888" s="133"/>
      <c r="F888" s="133"/>
      <c r="G888" s="132"/>
      <c r="H888" s="132"/>
      <c r="I888" s="132"/>
      <c r="X888" s="81"/>
    </row>
    <row r="889" spans="4:24" ht="14.25" customHeight="1">
      <c r="D889" s="132"/>
      <c r="E889" s="133"/>
      <c r="F889" s="133"/>
      <c r="G889" s="132"/>
      <c r="H889" s="132"/>
      <c r="I889" s="132"/>
      <c r="X889" s="81"/>
    </row>
    <row r="890" spans="4:24" ht="14.25" customHeight="1">
      <c r="D890" s="132"/>
      <c r="E890" s="133"/>
      <c r="F890" s="133"/>
      <c r="G890" s="132"/>
      <c r="H890" s="132"/>
      <c r="I890" s="132"/>
      <c r="X890" s="81"/>
    </row>
    <row r="891" spans="4:24" ht="14.25" customHeight="1">
      <c r="D891" s="132"/>
      <c r="E891" s="133"/>
      <c r="F891" s="133"/>
      <c r="G891" s="132"/>
      <c r="H891" s="132"/>
      <c r="I891" s="132"/>
      <c r="X891" s="81"/>
    </row>
    <row r="892" spans="4:24" ht="14.25" customHeight="1">
      <c r="D892" s="132"/>
      <c r="E892" s="133"/>
      <c r="F892" s="133"/>
      <c r="G892" s="132"/>
      <c r="H892" s="132"/>
      <c r="I892" s="132"/>
      <c r="X892" s="81"/>
    </row>
    <row r="893" spans="4:24" ht="14.25" customHeight="1">
      <c r="D893" s="132"/>
      <c r="E893" s="133"/>
      <c r="F893" s="133"/>
      <c r="G893" s="132"/>
      <c r="H893" s="132"/>
      <c r="I893" s="132"/>
      <c r="X893" s="81"/>
    </row>
    <row r="894" spans="4:24" ht="14.25" customHeight="1">
      <c r="D894" s="132"/>
      <c r="E894" s="133"/>
      <c r="F894" s="133"/>
      <c r="G894" s="132"/>
      <c r="H894" s="132"/>
      <c r="I894" s="132"/>
      <c r="X894" s="81"/>
    </row>
    <row r="895" spans="4:24" ht="14.25" customHeight="1">
      <c r="D895" s="132"/>
      <c r="E895" s="133"/>
      <c r="F895" s="133"/>
      <c r="G895" s="132"/>
      <c r="H895" s="132"/>
      <c r="I895" s="132"/>
      <c r="X895" s="81"/>
    </row>
    <row r="896" spans="4:24" ht="14.25" customHeight="1">
      <c r="D896" s="132"/>
      <c r="E896" s="133"/>
      <c r="F896" s="133"/>
      <c r="G896" s="132"/>
      <c r="H896" s="132"/>
      <c r="I896" s="132"/>
      <c r="X896" s="81"/>
    </row>
    <row r="897" spans="4:24" ht="14.25" customHeight="1">
      <c r="D897" s="132"/>
      <c r="E897" s="133"/>
      <c r="F897" s="133"/>
      <c r="G897" s="132"/>
      <c r="H897" s="132"/>
      <c r="I897" s="132"/>
      <c r="X897" s="81"/>
    </row>
    <row r="898" spans="4:24" ht="14.25" customHeight="1">
      <c r="D898" s="132"/>
      <c r="E898" s="133"/>
      <c r="F898" s="133"/>
      <c r="G898" s="132"/>
      <c r="H898" s="132"/>
      <c r="I898" s="132"/>
      <c r="X898" s="81"/>
    </row>
    <row r="899" spans="4:24" ht="14.25" customHeight="1">
      <c r="D899" s="132"/>
      <c r="E899" s="133"/>
      <c r="F899" s="133"/>
      <c r="G899" s="132"/>
      <c r="H899" s="132"/>
      <c r="I899" s="132"/>
      <c r="X899" s="81"/>
    </row>
    <row r="900" spans="4:24" ht="14.25" customHeight="1">
      <c r="D900" s="132"/>
      <c r="E900" s="133"/>
      <c r="F900" s="133"/>
      <c r="G900" s="132"/>
      <c r="H900" s="132"/>
      <c r="I900" s="132"/>
      <c r="X900" s="81"/>
    </row>
    <row r="901" spans="4:24" ht="14.25" customHeight="1">
      <c r="D901" s="132"/>
      <c r="E901" s="133"/>
      <c r="F901" s="133"/>
      <c r="G901" s="132"/>
      <c r="H901" s="132"/>
      <c r="I901" s="132"/>
      <c r="X901" s="81"/>
    </row>
    <row r="902" spans="4:24" ht="14.25" customHeight="1">
      <c r="D902" s="132"/>
      <c r="E902" s="133"/>
      <c r="F902" s="133"/>
      <c r="G902" s="132"/>
      <c r="H902" s="132"/>
      <c r="I902" s="132"/>
      <c r="X902" s="81"/>
    </row>
    <row r="903" spans="4:24" ht="14.25" customHeight="1">
      <c r="D903" s="132"/>
      <c r="E903" s="133"/>
      <c r="F903" s="133"/>
      <c r="G903" s="132"/>
      <c r="H903" s="132"/>
      <c r="I903" s="132"/>
      <c r="X903" s="81"/>
    </row>
    <row r="904" spans="4:24" ht="14.25" customHeight="1">
      <c r="D904" s="132"/>
      <c r="E904" s="133"/>
      <c r="F904" s="133"/>
      <c r="G904" s="132"/>
      <c r="H904" s="132"/>
      <c r="I904" s="132"/>
      <c r="X904" s="81"/>
    </row>
    <row r="905" spans="4:24" ht="14.25" customHeight="1">
      <c r="D905" s="132"/>
      <c r="E905" s="133"/>
      <c r="F905" s="133"/>
      <c r="G905" s="132"/>
      <c r="H905" s="132"/>
      <c r="I905" s="132"/>
      <c r="X905" s="81"/>
    </row>
    <row r="906" spans="4:24" ht="14.25" customHeight="1">
      <c r="D906" s="132"/>
      <c r="E906" s="133"/>
      <c r="F906" s="133"/>
      <c r="G906" s="132"/>
      <c r="H906" s="132"/>
      <c r="I906" s="132"/>
      <c r="X906" s="81"/>
    </row>
    <row r="907" spans="4:24" ht="14.25" customHeight="1">
      <c r="D907" s="132"/>
      <c r="E907" s="133"/>
      <c r="F907" s="133"/>
      <c r="G907" s="132"/>
      <c r="H907" s="132"/>
      <c r="I907" s="132"/>
      <c r="X907" s="81"/>
    </row>
    <row r="908" spans="4:24" ht="14.25" customHeight="1">
      <c r="D908" s="132"/>
      <c r="E908" s="133"/>
      <c r="F908" s="133"/>
      <c r="G908" s="132"/>
      <c r="H908" s="132"/>
      <c r="I908" s="132"/>
      <c r="X908" s="81"/>
    </row>
    <row r="909" spans="4:24" ht="14.25" customHeight="1">
      <c r="D909" s="132"/>
      <c r="E909" s="133"/>
      <c r="F909" s="133"/>
      <c r="G909" s="132"/>
      <c r="H909" s="132"/>
      <c r="I909" s="132"/>
      <c r="X909" s="81"/>
    </row>
    <row r="910" spans="4:24" ht="14.25" customHeight="1">
      <c r="D910" s="132"/>
      <c r="E910" s="133"/>
      <c r="F910" s="133"/>
      <c r="G910" s="132"/>
      <c r="H910" s="132"/>
      <c r="I910" s="132"/>
      <c r="X910" s="81"/>
    </row>
    <row r="911" spans="4:24" ht="14.25" customHeight="1">
      <c r="D911" s="132"/>
      <c r="E911" s="133"/>
      <c r="F911" s="133"/>
      <c r="G911" s="132"/>
      <c r="H911" s="132"/>
      <c r="I911" s="132"/>
      <c r="X911" s="81"/>
    </row>
    <row r="912" spans="4:24" ht="14.25" customHeight="1">
      <c r="D912" s="132"/>
      <c r="E912" s="133"/>
      <c r="F912" s="133"/>
      <c r="G912" s="132"/>
      <c r="H912" s="132"/>
      <c r="I912" s="132"/>
      <c r="X912" s="81"/>
    </row>
    <row r="913" spans="4:24" ht="14.25" customHeight="1">
      <c r="D913" s="132"/>
      <c r="E913" s="133"/>
      <c r="F913" s="133"/>
      <c r="G913" s="132"/>
      <c r="H913" s="132"/>
      <c r="I913" s="132"/>
      <c r="X913" s="81"/>
    </row>
    <row r="914" spans="4:24" ht="14.25" customHeight="1">
      <c r="D914" s="132"/>
      <c r="E914" s="133"/>
      <c r="F914" s="133"/>
      <c r="G914" s="132"/>
      <c r="H914" s="132"/>
      <c r="I914" s="132"/>
      <c r="X914" s="81"/>
    </row>
    <row r="915" spans="4:24" ht="14.25" customHeight="1">
      <c r="D915" s="132"/>
      <c r="E915" s="133"/>
      <c r="F915" s="133"/>
      <c r="G915" s="132"/>
      <c r="H915" s="132"/>
      <c r="I915" s="132"/>
      <c r="X915" s="81"/>
    </row>
    <row r="916" spans="4:24" ht="14.25" customHeight="1">
      <c r="D916" s="132"/>
      <c r="E916" s="133"/>
      <c r="F916" s="133"/>
      <c r="G916" s="132"/>
      <c r="H916" s="132"/>
      <c r="I916" s="132"/>
      <c r="X916" s="81"/>
    </row>
    <row r="917" spans="4:24" ht="14.25" customHeight="1">
      <c r="D917" s="132"/>
      <c r="E917" s="133"/>
      <c r="F917" s="133"/>
      <c r="G917" s="132"/>
      <c r="H917" s="132"/>
      <c r="I917" s="132"/>
      <c r="X917" s="81"/>
    </row>
    <row r="918" spans="4:24" ht="14.25" customHeight="1">
      <c r="D918" s="132"/>
      <c r="E918" s="133"/>
      <c r="F918" s="133"/>
      <c r="G918" s="132"/>
      <c r="H918" s="132"/>
      <c r="I918" s="132"/>
      <c r="X918" s="81"/>
    </row>
    <row r="919" spans="4:24" ht="14.25" customHeight="1">
      <c r="D919" s="132"/>
      <c r="E919" s="133"/>
      <c r="F919" s="133"/>
      <c r="G919" s="132"/>
      <c r="H919" s="132"/>
      <c r="I919" s="132"/>
      <c r="X919" s="81"/>
    </row>
    <row r="920" spans="4:24" ht="14.25" customHeight="1">
      <c r="D920" s="132"/>
      <c r="E920" s="133"/>
      <c r="F920" s="133"/>
      <c r="G920" s="132"/>
      <c r="H920" s="132"/>
      <c r="I920" s="132"/>
      <c r="X920" s="81"/>
    </row>
    <row r="921" spans="4:24" ht="14.25" customHeight="1">
      <c r="D921" s="132"/>
      <c r="E921" s="133"/>
      <c r="F921" s="133"/>
      <c r="G921" s="132"/>
      <c r="H921" s="132"/>
      <c r="I921" s="132"/>
      <c r="X921" s="81"/>
    </row>
    <row r="922" spans="4:24" ht="14.25" customHeight="1">
      <c r="D922" s="132"/>
      <c r="E922" s="133"/>
      <c r="F922" s="133"/>
      <c r="G922" s="132"/>
      <c r="H922" s="132"/>
      <c r="I922" s="132"/>
      <c r="X922" s="81"/>
    </row>
    <row r="923" spans="4:24" ht="14.25" customHeight="1">
      <c r="D923" s="132"/>
      <c r="E923" s="133"/>
      <c r="F923" s="133"/>
      <c r="G923" s="132"/>
      <c r="H923" s="132"/>
      <c r="I923" s="132"/>
      <c r="X923" s="81"/>
    </row>
    <row r="924" spans="4:24" ht="14.25" customHeight="1">
      <c r="D924" s="132"/>
      <c r="E924" s="133"/>
      <c r="F924" s="133"/>
      <c r="G924" s="132"/>
      <c r="H924" s="132"/>
      <c r="I924" s="132"/>
      <c r="X924" s="81"/>
    </row>
    <row r="925" spans="4:24" ht="14.25" customHeight="1">
      <c r="D925" s="132"/>
      <c r="E925" s="133"/>
      <c r="F925" s="133"/>
      <c r="G925" s="132"/>
      <c r="H925" s="132"/>
      <c r="I925" s="132"/>
      <c r="X925" s="81"/>
    </row>
    <row r="926" spans="4:24" ht="14.25" customHeight="1">
      <c r="D926" s="132"/>
      <c r="E926" s="133"/>
      <c r="F926" s="133"/>
      <c r="G926" s="132"/>
      <c r="H926" s="132"/>
      <c r="I926" s="132"/>
      <c r="X926" s="81"/>
    </row>
    <row r="927" spans="4:24" ht="14.25" customHeight="1">
      <c r="D927" s="132"/>
      <c r="E927" s="133"/>
      <c r="F927" s="133"/>
      <c r="G927" s="132"/>
      <c r="H927" s="132"/>
      <c r="I927" s="132"/>
      <c r="X927" s="81"/>
    </row>
    <row r="928" spans="4:24" ht="14.25" customHeight="1">
      <c r="D928" s="132"/>
      <c r="E928" s="133"/>
      <c r="F928" s="133"/>
      <c r="G928" s="132"/>
      <c r="H928" s="132"/>
      <c r="I928" s="132"/>
      <c r="X928" s="81"/>
    </row>
    <row r="929" spans="4:24" ht="14.25" customHeight="1">
      <c r="D929" s="132"/>
      <c r="E929" s="133"/>
      <c r="F929" s="133"/>
      <c r="G929" s="132"/>
      <c r="H929" s="132"/>
      <c r="I929" s="132"/>
      <c r="X929" s="81"/>
    </row>
    <row r="930" spans="4:24" ht="14.25" customHeight="1">
      <c r="D930" s="132"/>
      <c r="E930" s="133"/>
      <c r="F930" s="133"/>
      <c r="G930" s="132"/>
      <c r="H930" s="132"/>
      <c r="I930" s="132"/>
      <c r="X930" s="81"/>
    </row>
    <row r="931" spans="4:24" ht="14.25" customHeight="1">
      <c r="D931" s="132"/>
      <c r="E931" s="133"/>
      <c r="F931" s="133"/>
      <c r="G931" s="132"/>
      <c r="H931" s="132"/>
      <c r="I931" s="132"/>
      <c r="X931" s="81"/>
    </row>
    <row r="932" spans="4:24" ht="14.25" customHeight="1">
      <c r="D932" s="132"/>
      <c r="E932" s="133"/>
      <c r="F932" s="133"/>
      <c r="G932" s="132"/>
      <c r="H932" s="132"/>
      <c r="I932" s="132"/>
      <c r="X932" s="81"/>
    </row>
    <row r="933" spans="4:24" ht="14.25" customHeight="1">
      <c r="D933" s="132"/>
      <c r="E933" s="133"/>
      <c r="F933" s="133"/>
      <c r="G933" s="132"/>
      <c r="H933" s="132"/>
      <c r="I933" s="132"/>
      <c r="X933" s="81"/>
    </row>
    <row r="934" spans="4:24" ht="14.25" customHeight="1">
      <c r="D934" s="132"/>
      <c r="E934" s="133"/>
      <c r="F934" s="133"/>
      <c r="G934" s="132"/>
      <c r="H934" s="132"/>
      <c r="I934" s="132"/>
      <c r="X934" s="81"/>
    </row>
    <row r="935" spans="4:24" ht="14.25" customHeight="1">
      <c r="D935" s="132"/>
      <c r="E935" s="133"/>
      <c r="F935" s="133"/>
      <c r="G935" s="132"/>
      <c r="H935" s="132"/>
      <c r="I935" s="132"/>
      <c r="X935" s="81"/>
    </row>
    <row r="936" spans="4:24" ht="14.25" customHeight="1">
      <c r="D936" s="132"/>
      <c r="E936" s="133"/>
      <c r="F936" s="133"/>
      <c r="G936" s="132"/>
      <c r="H936" s="132"/>
      <c r="I936" s="132"/>
      <c r="X936" s="81"/>
    </row>
    <row r="937" spans="4:24" ht="14.25" customHeight="1">
      <c r="D937" s="132"/>
      <c r="E937" s="133"/>
      <c r="F937" s="133"/>
      <c r="G937" s="132"/>
      <c r="H937" s="132"/>
      <c r="I937" s="132"/>
      <c r="X937" s="81"/>
    </row>
    <row r="938" spans="4:24" ht="14.25" customHeight="1">
      <c r="D938" s="132"/>
      <c r="E938" s="133"/>
      <c r="F938" s="133"/>
      <c r="G938" s="132"/>
      <c r="H938" s="132"/>
      <c r="I938" s="132"/>
      <c r="X938" s="81"/>
    </row>
    <row r="939" spans="4:24" ht="14.25" customHeight="1">
      <c r="D939" s="132"/>
      <c r="E939" s="133"/>
      <c r="F939" s="133"/>
      <c r="G939" s="132"/>
      <c r="H939" s="132"/>
      <c r="I939" s="132"/>
      <c r="X939" s="81"/>
    </row>
    <row r="940" spans="4:24" ht="14.25" customHeight="1">
      <c r="D940" s="132"/>
      <c r="E940" s="133"/>
      <c r="F940" s="133"/>
      <c r="G940" s="132"/>
      <c r="H940" s="132"/>
      <c r="I940" s="132"/>
      <c r="X940" s="81"/>
    </row>
    <row r="941" spans="4:24" ht="14.25" customHeight="1">
      <c r="D941" s="132"/>
      <c r="E941" s="133"/>
      <c r="F941" s="133"/>
      <c r="G941" s="132"/>
      <c r="H941" s="132"/>
      <c r="I941" s="132"/>
      <c r="X941" s="81"/>
    </row>
    <row r="942" spans="4:24" ht="14.25" customHeight="1">
      <c r="D942" s="132"/>
      <c r="E942" s="133"/>
      <c r="F942" s="133"/>
      <c r="G942" s="132"/>
      <c r="H942" s="132"/>
      <c r="I942" s="132"/>
      <c r="X942" s="81"/>
    </row>
    <row r="943" spans="4:24" ht="14.25" customHeight="1">
      <c r="D943" s="132"/>
      <c r="E943" s="133"/>
      <c r="F943" s="133"/>
      <c r="G943" s="132"/>
      <c r="H943" s="132"/>
      <c r="I943" s="132"/>
      <c r="X943" s="81"/>
    </row>
    <row r="944" spans="4:24" ht="14.25" customHeight="1">
      <c r="D944" s="132"/>
      <c r="E944" s="133"/>
      <c r="F944" s="133"/>
      <c r="G944" s="132"/>
      <c r="H944" s="132"/>
      <c r="I944" s="132"/>
      <c r="X944" s="81"/>
    </row>
    <row r="945" spans="4:24" ht="14.25" customHeight="1">
      <c r="D945" s="132"/>
      <c r="E945" s="133"/>
      <c r="F945" s="133"/>
      <c r="G945" s="132"/>
      <c r="H945" s="132"/>
      <c r="I945" s="132"/>
      <c r="X945" s="81"/>
    </row>
    <row r="946" spans="4:24" ht="14.25" customHeight="1">
      <c r="D946" s="132"/>
      <c r="E946" s="133"/>
      <c r="F946" s="133"/>
      <c r="G946" s="132"/>
      <c r="H946" s="132"/>
      <c r="I946" s="132"/>
      <c r="X946" s="81"/>
    </row>
    <row r="947" spans="4:24" ht="14.25" customHeight="1">
      <c r="D947" s="132"/>
      <c r="E947" s="133"/>
      <c r="F947" s="133"/>
      <c r="G947" s="132"/>
      <c r="H947" s="132"/>
      <c r="I947" s="132"/>
      <c r="X947" s="81"/>
    </row>
    <row r="948" spans="4:24" ht="14.25" customHeight="1">
      <c r="D948" s="132"/>
      <c r="E948" s="133"/>
      <c r="F948" s="133"/>
      <c r="G948" s="132"/>
      <c r="H948" s="132"/>
      <c r="I948" s="132"/>
      <c r="X948" s="81"/>
    </row>
    <row r="949" spans="4:24" ht="14.25" customHeight="1">
      <c r="D949" s="132"/>
      <c r="E949" s="133"/>
      <c r="F949" s="133"/>
      <c r="G949" s="132"/>
      <c r="H949" s="132"/>
      <c r="I949" s="132"/>
      <c r="X949" s="81"/>
    </row>
    <row r="950" spans="4:24" ht="14.25" customHeight="1">
      <c r="D950" s="132"/>
      <c r="E950" s="133"/>
      <c r="F950" s="133"/>
      <c r="G950" s="132"/>
      <c r="H950" s="132"/>
      <c r="I950" s="132"/>
      <c r="X950" s="81"/>
    </row>
    <row r="951" spans="4:24" ht="14.25" customHeight="1">
      <c r="D951" s="132"/>
      <c r="E951" s="133"/>
      <c r="F951" s="133"/>
      <c r="G951" s="132"/>
      <c r="H951" s="132"/>
      <c r="I951" s="132"/>
      <c r="X951" s="81"/>
    </row>
    <row r="952" spans="4:24" ht="14.25" customHeight="1">
      <c r="D952" s="132"/>
      <c r="E952" s="133"/>
      <c r="F952" s="133"/>
      <c r="G952" s="132"/>
      <c r="H952" s="132"/>
      <c r="I952" s="132"/>
      <c r="X952" s="81"/>
    </row>
    <row r="953" spans="4:24" ht="14.25" customHeight="1">
      <c r="D953" s="132"/>
      <c r="E953" s="133"/>
      <c r="F953" s="133"/>
      <c r="G953" s="132"/>
      <c r="H953" s="132"/>
      <c r="I953" s="132"/>
      <c r="X953" s="81"/>
    </row>
    <row r="954" spans="4:24" ht="14.25" customHeight="1">
      <c r="D954" s="132"/>
      <c r="E954" s="133"/>
      <c r="F954" s="133"/>
      <c r="G954" s="132"/>
      <c r="H954" s="132"/>
      <c r="I954" s="132"/>
      <c r="X954" s="81"/>
    </row>
    <row r="955" spans="4:24" ht="14.25" customHeight="1">
      <c r="D955" s="132"/>
      <c r="E955" s="133"/>
      <c r="F955" s="133"/>
      <c r="G955" s="132"/>
      <c r="H955" s="132"/>
      <c r="I955" s="132"/>
      <c r="X955" s="81"/>
    </row>
    <row r="956" spans="4:24" ht="14.25" customHeight="1">
      <c r="D956" s="132"/>
      <c r="E956" s="133"/>
      <c r="F956" s="133"/>
      <c r="G956" s="132"/>
      <c r="H956" s="132"/>
      <c r="I956" s="132"/>
      <c r="X956" s="81"/>
    </row>
    <row r="957" spans="4:24" ht="14.25" customHeight="1">
      <c r="D957" s="132"/>
      <c r="E957" s="133"/>
      <c r="F957" s="133"/>
      <c r="G957" s="132"/>
      <c r="H957" s="132"/>
      <c r="I957" s="132"/>
      <c r="X957" s="81"/>
    </row>
    <row r="958" spans="4:24" ht="14.25" customHeight="1">
      <c r="D958" s="132"/>
      <c r="E958" s="133"/>
      <c r="F958" s="133"/>
      <c r="G958" s="132"/>
      <c r="H958" s="132"/>
      <c r="I958" s="132"/>
      <c r="X958" s="81"/>
    </row>
    <row r="959" spans="4:24" ht="14.25" customHeight="1">
      <c r="D959" s="132"/>
      <c r="E959" s="133"/>
      <c r="F959" s="133"/>
      <c r="G959" s="132"/>
      <c r="H959" s="132"/>
      <c r="I959" s="132"/>
      <c r="X959" s="81"/>
    </row>
    <row r="960" spans="4:24" ht="14.25" customHeight="1">
      <c r="D960" s="132"/>
      <c r="E960" s="133"/>
      <c r="F960" s="133"/>
      <c r="G960" s="132"/>
      <c r="H960" s="132"/>
      <c r="I960" s="132"/>
      <c r="X960" s="81"/>
    </row>
    <row r="961" spans="4:24" ht="14.25" customHeight="1">
      <c r="D961" s="132"/>
      <c r="E961" s="133"/>
      <c r="F961" s="133"/>
      <c r="G961" s="132"/>
      <c r="H961" s="132"/>
      <c r="I961" s="132"/>
      <c r="X961" s="81"/>
    </row>
    <row r="962" spans="4:24" ht="14.25" customHeight="1">
      <c r="D962" s="132"/>
      <c r="E962" s="133"/>
      <c r="F962" s="133"/>
      <c r="G962" s="132"/>
      <c r="H962" s="132"/>
      <c r="I962" s="132"/>
      <c r="X962" s="81"/>
    </row>
    <row r="963" spans="4:24" ht="14.25" customHeight="1">
      <c r="D963" s="132"/>
      <c r="E963" s="133"/>
      <c r="F963" s="133"/>
      <c r="G963" s="132"/>
      <c r="H963" s="132"/>
      <c r="I963" s="132"/>
      <c r="X963" s="81"/>
    </row>
    <row r="964" spans="4:24" ht="14.25" customHeight="1">
      <c r="D964" s="132"/>
      <c r="E964" s="133"/>
      <c r="F964" s="133"/>
      <c r="G964" s="132"/>
      <c r="H964" s="132"/>
      <c r="I964" s="132"/>
      <c r="X964" s="81"/>
    </row>
    <row r="965" spans="4:24" ht="14.25" customHeight="1">
      <c r="D965" s="132"/>
      <c r="E965" s="133"/>
      <c r="F965" s="133"/>
      <c r="G965" s="132"/>
      <c r="H965" s="132"/>
      <c r="I965" s="132"/>
      <c r="X965" s="81"/>
    </row>
    <row r="966" spans="4:24" ht="14.25" customHeight="1">
      <c r="D966" s="132"/>
      <c r="E966" s="133"/>
      <c r="F966" s="133"/>
      <c r="G966" s="132"/>
      <c r="H966" s="132"/>
      <c r="I966" s="132"/>
      <c r="X966" s="81"/>
    </row>
    <row r="967" spans="4:24" ht="14.25" customHeight="1">
      <c r="D967" s="132"/>
      <c r="E967" s="133"/>
      <c r="F967" s="133"/>
      <c r="G967" s="132"/>
      <c r="H967" s="132"/>
      <c r="I967" s="132"/>
      <c r="X967" s="81"/>
    </row>
    <row r="968" spans="4:24" ht="14.25" customHeight="1">
      <c r="D968" s="132"/>
      <c r="E968" s="133"/>
      <c r="F968" s="133"/>
      <c r="G968" s="132"/>
      <c r="H968" s="132"/>
      <c r="I968" s="132"/>
      <c r="X968" s="81"/>
    </row>
    <row r="969" spans="4:24" ht="14.25" customHeight="1">
      <c r="D969" s="132"/>
      <c r="E969" s="133"/>
      <c r="F969" s="133"/>
      <c r="G969" s="132"/>
      <c r="H969" s="132"/>
      <c r="I969" s="132"/>
      <c r="X969" s="81"/>
    </row>
    <row r="970" spans="4:24" ht="14.25" customHeight="1">
      <c r="D970" s="132"/>
      <c r="E970" s="133"/>
      <c r="F970" s="133"/>
      <c r="G970" s="132"/>
      <c r="H970" s="132"/>
      <c r="I970" s="132"/>
      <c r="X970" s="81"/>
    </row>
    <row r="971" spans="4:24" ht="14.25" customHeight="1">
      <c r="D971" s="132"/>
      <c r="E971" s="133"/>
      <c r="F971" s="133"/>
      <c r="G971" s="132"/>
      <c r="H971" s="132"/>
      <c r="I971" s="132"/>
      <c r="X971" s="81"/>
    </row>
    <row r="972" spans="4:24" ht="14.25" customHeight="1">
      <c r="D972" s="132"/>
      <c r="E972" s="133"/>
      <c r="F972" s="133"/>
      <c r="G972" s="132"/>
      <c r="H972" s="132"/>
      <c r="I972" s="132"/>
      <c r="X972" s="81"/>
    </row>
    <row r="973" spans="4:24" ht="14.25" customHeight="1">
      <c r="D973" s="132"/>
      <c r="E973" s="133"/>
      <c r="F973" s="133"/>
      <c r="G973" s="132"/>
      <c r="H973" s="132"/>
      <c r="I973" s="132"/>
      <c r="X973" s="81"/>
    </row>
    <row r="974" spans="4:24" ht="14.25" customHeight="1">
      <c r="D974" s="132"/>
      <c r="E974" s="133"/>
      <c r="F974" s="133"/>
      <c r="G974" s="132"/>
      <c r="H974" s="132"/>
      <c r="I974" s="132"/>
      <c r="X974" s="81"/>
    </row>
    <row r="975" spans="4:24" ht="14.25" customHeight="1">
      <c r="D975" s="132"/>
      <c r="E975" s="133"/>
      <c r="F975" s="133"/>
      <c r="G975" s="132"/>
      <c r="H975" s="132"/>
      <c r="I975" s="132"/>
      <c r="X975" s="81"/>
    </row>
    <row r="976" spans="4:24" ht="14.25" customHeight="1">
      <c r="D976" s="132"/>
      <c r="E976" s="133"/>
      <c r="F976" s="133"/>
      <c r="G976" s="132"/>
      <c r="H976" s="132"/>
      <c r="I976" s="132"/>
      <c r="X976" s="81"/>
    </row>
    <row r="977" spans="4:24" ht="14.25" customHeight="1">
      <c r="D977" s="132"/>
      <c r="E977" s="133"/>
      <c r="F977" s="133"/>
      <c r="G977" s="132"/>
      <c r="H977" s="132"/>
      <c r="I977" s="132"/>
      <c r="X977" s="81"/>
    </row>
    <row r="978" spans="4:24" ht="14.25" customHeight="1">
      <c r="D978" s="132"/>
      <c r="E978" s="133"/>
      <c r="F978" s="133"/>
      <c r="G978" s="132"/>
      <c r="H978" s="132"/>
      <c r="I978" s="132"/>
      <c r="X978" s="81"/>
    </row>
    <row r="979" spans="4:24" ht="14.25" customHeight="1">
      <c r="D979" s="132"/>
      <c r="E979" s="133"/>
      <c r="F979" s="133"/>
      <c r="G979" s="132"/>
      <c r="H979" s="132"/>
      <c r="I979" s="132"/>
      <c r="X979" s="81"/>
    </row>
    <row r="980" spans="4:24" ht="14.25" customHeight="1">
      <c r="D980" s="132"/>
      <c r="E980" s="133"/>
      <c r="F980" s="133"/>
      <c r="G980" s="132"/>
      <c r="H980" s="132"/>
      <c r="I980" s="132"/>
      <c r="X980" s="81"/>
    </row>
    <row r="981" spans="4:24" ht="14.25" customHeight="1">
      <c r="D981" s="132"/>
      <c r="E981" s="133"/>
      <c r="F981" s="133"/>
      <c r="G981" s="132"/>
      <c r="H981" s="132"/>
      <c r="I981" s="132"/>
      <c r="X981" s="81"/>
    </row>
    <row r="982" spans="4:24" ht="14.25" customHeight="1">
      <c r="D982" s="132"/>
      <c r="E982" s="133"/>
      <c r="F982" s="133"/>
      <c r="G982" s="132"/>
      <c r="H982" s="132"/>
      <c r="I982" s="132"/>
      <c r="X982" s="81"/>
    </row>
    <row r="983" spans="4:24" ht="14.25" customHeight="1">
      <c r="D983" s="132"/>
      <c r="E983" s="133"/>
      <c r="F983" s="133"/>
      <c r="G983" s="132"/>
      <c r="H983" s="132"/>
      <c r="I983" s="132"/>
      <c r="X983" s="81"/>
    </row>
    <row r="984" spans="4:24" ht="14.25" customHeight="1">
      <c r="D984" s="132"/>
      <c r="E984" s="133"/>
      <c r="F984" s="133"/>
      <c r="G984" s="132"/>
      <c r="H984" s="132"/>
      <c r="I984" s="132"/>
      <c r="X984" s="81"/>
    </row>
    <row r="985" spans="4:24" ht="14.25" customHeight="1">
      <c r="D985" s="132"/>
      <c r="E985" s="133"/>
      <c r="F985" s="133"/>
      <c r="G985" s="132"/>
      <c r="H985" s="132"/>
      <c r="I985" s="132"/>
      <c r="X985" s="81"/>
    </row>
    <row r="986" spans="4:24" ht="14.25" customHeight="1">
      <c r="D986" s="132"/>
      <c r="E986" s="133"/>
      <c r="F986" s="133"/>
      <c r="G986" s="132"/>
      <c r="H986" s="132"/>
      <c r="I986" s="132"/>
      <c r="X986" s="81"/>
    </row>
    <row r="987" spans="4:24" ht="14.25" customHeight="1">
      <c r="D987" s="132"/>
      <c r="E987" s="133"/>
      <c r="F987" s="133"/>
      <c r="G987" s="132"/>
      <c r="H987" s="132"/>
      <c r="I987" s="132"/>
      <c r="X987" s="81"/>
    </row>
    <row r="988" spans="4:24" ht="14.25" customHeight="1">
      <c r="D988" s="132"/>
      <c r="E988" s="133"/>
      <c r="F988" s="133"/>
      <c r="G988" s="132"/>
      <c r="H988" s="132"/>
      <c r="I988" s="132"/>
      <c r="X988" s="81"/>
    </row>
    <row r="989" spans="4:24" ht="14.25" customHeight="1">
      <c r="D989" s="132"/>
      <c r="E989" s="133"/>
      <c r="F989" s="133"/>
      <c r="G989" s="132"/>
      <c r="H989" s="132"/>
      <c r="I989" s="132"/>
      <c r="X989" s="81"/>
    </row>
    <row r="990" spans="4:24" ht="14.25" customHeight="1">
      <c r="D990" s="132"/>
      <c r="E990" s="133"/>
      <c r="F990" s="133"/>
      <c r="G990" s="132"/>
      <c r="H990" s="132"/>
      <c r="I990" s="132"/>
      <c r="X990" s="81"/>
    </row>
    <row r="991" spans="4:24" ht="14.25" customHeight="1">
      <c r="D991" s="132"/>
      <c r="E991" s="133"/>
      <c r="F991" s="133"/>
      <c r="G991" s="132"/>
      <c r="H991" s="132"/>
      <c r="I991" s="132"/>
      <c r="X991" s="81"/>
    </row>
    <row r="992" spans="4:24" ht="14.25" customHeight="1">
      <c r="D992" s="132"/>
      <c r="E992" s="133"/>
      <c r="F992" s="133"/>
      <c r="G992" s="132"/>
      <c r="H992" s="132"/>
      <c r="I992" s="132"/>
      <c r="X992" s="81"/>
    </row>
    <row r="993" spans="4:24" ht="14.25" customHeight="1">
      <c r="D993" s="132"/>
      <c r="E993" s="133"/>
      <c r="F993" s="133"/>
      <c r="G993" s="132"/>
      <c r="H993" s="132"/>
      <c r="I993" s="132"/>
      <c r="X993" s="81"/>
    </row>
    <row r="994" spans="4:24" ht="14.25" customHeight="1">
      <c r="D994" s="132"/>
      <c r="E994" s="133"/>
      <c r="F994" s="133"/>
      <c r="G994" s="132"/>
      <c r="H994" s="132"/>
      <c r="I994" s="132"/>
      <c r="X994" s="81"/>
    </row>
    <row r="995" spans="4:24" ht="14.25" customHeight="1">
      <c r="D995" s="132"/>
      <c r="E995" s="133"/>
      <c r="F995" s="133"/>
      <c r="G995" s="132"/>
      <c r="H995" s="132"/>
      <c r="I995" s="132"/>
      <c r="X995" s="81"/>
    </row>
    <row r="996" spans="4:24" ht="14.25" customHeight="1">
      <c r="D996" s="132"/>
      <c r="E996" s="133"/>
      <c r="F996" s="133"/>
      <c r="G996" s="132"/>
      <c r="H996" s="132"/>
      <c r="I996" s="132"/>
      <c r="X996" s="81"/>
    </row>
    <row r="997" spans="4:24" ht="14.25" customHeight="1">
      <c r="D997" s="132"/>
      <c r="E997" s="133"/>
      <c r="F997" s="133"/>
      <c r="G997" s="132"/>
      <c r="H997" s="132"/>
      <c r="I997" s="132"/>
      <c r="X997" s="81"/>
    </row>
    <row r="998" spans="4:24" ht="14.25" customHeight="1">
      <c r="D998" s="132"/>
      <c r="E998" s="133"/>
      <c r="F998" s="133"/>
      <c r="G998" s="132"/>
      <c r="H998" s="132"/>
      <c r="I998" s="132"/>
      <c r="X998" s="81"/>
    </row>
    <row r="999" spans="4:24" ht="14.25" customHeight="1">
      <c r="D999" s="132"/>
      <c r="E999" s="133"/>
      <c r="F999" s="133"/>
      <c r="G999" s="132"/>
      <c r="H999" s="132"/>
      <c r="I999" s="132"/>
      <c r="X999" s="81"/>
    </row>
    <row r="1000" spans="4:24" ht="14.25" customHeight="1">
      <c r="D1000" s="132"/>
      <c r="E1000" s="133"/>
      <c r="F1000" s="133"/>
      <c r="G1000" s="132"/>
      <c r="H1000" s="132"/>
      <c r="I1000" s="132"/>
      <c r="X1000" s="81"/>
    </row>
  </sheetData>
  <autoFilter ref="B6:M178" xr:uid="{00000000-0009-0000-0000-000005000000}"/>
  <mergeCells count="10">
    <mergeCell ref="B5:J5"/>
    <mergeCell ref="P13:S13"/>
    <mergeCell ref="O15:O16"/>
    <mergeCell ref="P15:P16"/>
    <mergeCell ref="Q15:S16"/>
    <mergeCell ref="R17:S17"/>
    <mergeCell ref="R18:S18"/>
    <mergeCell ref="R19:S19"/>
    <mergeCell ref="P4:S4"/>
    <mergeCell ref="Z4:AA4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Formulario de Cometido</vt:lpstr>
      <vt:lpstr>Itinerario</vt:lpstr>
      <vt:lpstr>Minuta de Arriendo</vt:lpstr>
      <vt:lpstr>Instrucciones</vt:lpstr>
      <vt:lpstr>Cálculo Viatico Nacional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Vergara Vasquez</dc:creator>
  <cp:lastModifiedBy>Karen Saez</cp:lastModifiedBy>
  <dcterms:created xsi:type="dcterms:W3CDTF">2023-03-16T16:15:33Z</dcterms:created>
  <dcterms:modified xsi:type="dcterms:W3CDTF">2023-08-31T19:05:19Z</dcterms:modified>
</cp:coreProperties>
</file>